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2120" windowHeight="9120" tabRatio="858" activeTab="3"/>
  </bookViews>
  <sheets>
    <sheet name="нормативы пр.1" sheetId="12" r:id="rId1"/>
    <sheet name="д.23-25" sheetId="55" r:id="rId2"/>
    <sheet name="вед23-25" sheetId="57" r:id="rId3"/>
    <sheet name="фун23-25" sheetId="71" r:id="rId4"/>
    <sheet name="пр23-25" sheetId="58" r:id="rId5"/>
    <sheet name="дот23-25" sheetId="62" r:id="rId6"/>
    <sheet name="вус23-25" sheetId="61" r:id="rId7"/>
    <sheet name="ист23-24" sheetId="59" r:id="rId8"/>
    <sheet name="заим23-25" sheetId="60" r:id="rId9"/>
    <sheet name="гара23-25" sheetId="73" r:id="rId10"/>
  </sheets>
  <calcPr calcId="124519"/>
</workbook>
</file>

<file path=xl/calcChain.xml><?xml version="1.0" encoding="utf-8"?>
<calcChain xmlns="http://schemas.openxmlformats.org/spreadsheetml/2006/main">
  <c r="G103" i="57"/>
  <c r="H103"/>
  <c r="F103"/>
  <c r="E11" i="58"/>
  <c r="F15"/>
  <c r="G15"/>
  <c r="E15"/>
  <c r="F18"/>
  <c r="G18"/>
  <c r="E18"/>
  <c r="F306" i="71"/>
  <c r="G306"/>
  <c r="E306"/>
  <c r="F303"/>
  <c r="G303"/>
  <c r="E303"/>
  <c r="E199" i="58"/>
  <c r="E198" s="1"/>
  <c r="E197" s="1"/>
  <c r="D19" i="60"/>
  <c r="E47" i="58" l="1"/>
  <c r="E46" s="1"/>
  <c r="F166" l="1"/>
  <c r="G166"/>
  <c r="E166"/>
  <c r="F100" l="1"/>
  <c r="G100"/>
  <c r="E100"/>
  <c r="E242"/>
  <c r="F254"/>
  <c r="F252"/>
  <c r="F246"/>
  <c r="F242"/>
  <c r="F240"/>
  <c r="F238"/>
  <c r="F237" s="1"/>
  <c r="F232"/>
  <c r="F230"/>
  <c r="F228"/>
  <c r="F227" s="1"/>
  <c r="F225"/>
  <c r="F223"/>
  <c r="F218"/>
  <c r="F217" s="1"/>
  <c r="F214"/>
  <c r="F215"/>
  <c r="F244"/>
  <c r="F109"/>
  <c r="F111"/>
  <c r="F116"/>
  <c r="F115" s="1"/>
  <c r="F118"/>
  <c r="F117" s="1"/>
  <c r="F123"/>
  <c r="F122" s="1"/>
  <c r="F127"/>
  <c r="F126" s="1"/>
  <c r="F138"/>
  <c r="F136"/>
  <c r="F134"/>
  <c r="F131"/>
  <c r="F130" s="1"/>
  <c r="F144"/>
  <c r="F143" s="1"/>
  <c r="F142" s="1"/>
  <c r="F141" s="1"/>
  <c r="F140" s="1"/>
  <c r="F151"/>
  <c r="F150" s="1"/>
  <c r="F149" s="1"/>
  <c r="F148" s="1"/>
  <c r="F147" s="1"/>
  <c r="F164"/>
  <c r="F163" s="1"/>
  <c r="F162" s="1"/>
  <c r="F161" s="1"/>
  <c r="F160" s="1"/>
  <c r="F170"/>
  <c r="F169" s="1"/>
  <c r="F168" s="1"/>
  <c r="F172"/>
  <c r="F176"/>
  <c r="F175" s="1"/>
  <c r="F174" s="1"/>
  <c r="F171" s="1"/>
  <c r="F108" l="1"/>
  <c r="F125"/>
  <c r="F114"/>
  <c r="F251"/>
  <c r="F121"/>
  <c r="F133"/>
  <c r="F129" s="1"/>
  <c r="F55" i="57"/>
  <c r="E62" i="71"/>
  <c r="C59" i="55"/>
  <c r="D13" i="60" l="1"/>
  <c r="D17" i="59"/>
  <c r="D14" s="1"/>
  <c r="D12"/>
  <c r="D9" s="1"/>
  <c r="D10"/>
  <c r="D8" l="1"/>
  <c r="F195" i="58"/>
  <c r="F193"/>
  <c r="F191"/>
  <c r="F189"/>
  <c r="F187"/>
  <c r="F185"/>
  <c r="F184" s="1"/>
  <c r="F183" s="1"/>
  <c r="F182" s="1"/>
  <c r="F179" s="1"/>
  <c r="F202"/>
  <c r="F201" s="1"/>
  <c r="F206"/>
  <c r="F205" s="1"/>
  <c r="F211"/>
  <c r="F212"/>
  <c r="F221"/>
  <c r="F220" s="1"/>
  <c r="F107"/>
  <c r="F98"/>
  <c r="F94"/>
  <c r="F92"/>
  <c r="F85"/>
  <c r="F84" s="1"/>
  <c r="F83" s="1"/>
  <c r="G85"/>
  <c r="E85"/>
  <c r="F79"/>
  <c r="F78" s="1"/>
  <c r="F77" s="1"/>
  <c r="F75"/>
  <c r="F74" s="1"/>
  <c r="F73" s="1"/>
  <c r="F71"/>
  <c r="F70" s="1"/>
  <c r="F69" s="1"/>
  <c r="F67"/>
  <c r="F66" s="1"/>
  <c r="F65" s="1"/>
  <c r="F63"/>
  <c r="F62" s="1"/>
  <c r="F59"/>
  <c r="F57"/>
  <c r="F56" s="1"/>
  <c r="F259"/>
  <c r="F257"/>
  <c r="F52"/>
  <c r="F51" s="1"/>
  <c r="F50" s="1"/>
  <c r="F45"/>
  <c r="F47"/>
  <c r="F46" s="1"/>
  <c r="F39"/>
  <c r="F37"/>
  <c r="F32"/>
  <c r="F31" s="1"/>
  <c r="F29" s="1"/>
  <c r="F26"/>
  <c r="F25" s="1"/>
  <c r="F23"/>
  <c r="F14"/>
  <c r="F12"/>
  <c r="F11" l="1"/>
  <c r="F10" s="1"/>
  <c r="F209" s="1"/>
  <c r="F256"/>
  <c r="F250" s="1"/>
  <c r="F249" s="1"/>
  <c r="F248" s="1"/>
  <c r="F234" s="1"/>
  <c r="F210"/>
  <c r="F97"/>
  <c r="F96" s="1"/>
  <c r="F91"/>
  <c r="F90" s="1"/>
  <c r="F81"/>
  <c r="F82"/>
  <c r="F30"/>
  <c r="F36"/>
  <c r="F35" s="1"/>
  <c r="F34" s="1"/>
  <c r="F28" s="1"/>
  <c r="G324" i="57"/>
  <c r="H324"/>
  <c r="F324"/>
  <c r="F89" i="58" l="1"/>
  <c r="F9" s="1"/>
  <c r="H25" i="62"/>
  <c r="E59" i="55" l="1"/>
  <c r="D23" i="61"/>
  <c r="J26" i="62"/>
  <c r="I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D42" i="55"/>
  <c r="E42"/>
  <c r="E41" s="1"/>
  <c r="C42"/>
  <c r="E31"/>
  <c r="E30" s="1"/>
  <c r="E23"/>
  <c r="E22" s="1"/>
  <c r="E21" s="1"/>
  <c r="E27"/>
  <c r="E19" s="1"/>
  <c r="E14"/>
  <c r="E11"/>
  <c r="E10" s="1"/>
  <c r="K26" i="62" l="1"/>
  <c r="F34" i="71"/>
  <c r="G34"/>
  <c r="F29"/>
  <c r="F28" s="1"/>
  <c r="G29"/>
  <c r="G28" s="1"/>
  <c r="F23"/>
  <c r="G23"/>
  <c r="F21"/>
  <c r="G21"/>
  <c r="F265"/>
  <c r="F264" s="1"/>
  <c r="G265"/>
  <c r="G264" s="1"/>
  <c r="F246"/>
  <c r="G246"/>
  <c r="F244"/>
  <c r="G244"/>
  <c r="F242"/>
  <c r="G242"/>
  <c r="F216"/>
  <c r="G216"/>
  <c r="F203"/>
  <c r="G203"/>
  <c r="F196"/>
  <c r="G196"/>
  <c r="F193"/>
  <c r="G193"/>
  <c r="F186"/>
  <c r="G186"/>
  <c r="F183"/>
  <c r="G183"/>
  <c r="G168"/>
  <c r="F149"/>
  <c r="F148" s="1"/>
  <c r="F351"/>
  <c r="F349"/>
  <c r="F346"/>
  <c r="F344"/>
  <c r="F338"/>
  <c r="F337" s="1"/>
  <c r="F336" s="1"/>
  <c r="F332"/>
  <c r="F331" s="1"/>
  <c r="F330" s="1"/>
  <c r="F326"/>
  <c r="F322"/>
  <c r="F320"/>
  <c r="F318"/>
  <c r="F317"/>
  <c r="F312"/>
  <c r="F302"/>
  <c r="F298"/>
  <c r="F297" s="1"/>
  <c r="F296" s="1"/>
  <c r="F295" s="1"/>
  <c r="F294" s="1"/>
  <c r="F292"/>
  <c r="F290" s="1"/>
  <c r="F289" s="1"/>
  <c r="F287"/>
  <c r="F285"/>
  <c r="F280"/>
  <c r="F279" s="1"/>
  <c r="F278" s="1"/>
  <c r="F277" s="1"/>
  <c r="F273"/>
  <c r="F271"/>
  <c r="F269"/>
  <c r="F261"/>
  <c r="F258"/>
  <c r="F256" s="1"/>
  <c r="F255" s="1"/>
  <c r="F252"/>
  <c r="F251" s="1"/>
  <c r="F235"/>
  <c r="F233"/>
  <c r="F228"/>
  <c r="F227" s="1"/>
  <c r="F226" s="1"/>
  <c r="F223"/>
  <c r="F222" s="1"/>
  <c r="F221" s="1"/>
  <c r="F220" s="1"/>
  <c r="F213"/>
  <c r="F212" s="1"/>
  <c r="F211" s="1"/>
  <c r="F209"/>
  <c r="F208" s="1"/>
  <c r="F207" s="1"/>
  <c r="F206" s="1"/>
  <c r="F175"/>
  <c r="F173"/>
  <c r="F172" s="1"/>
  <c r="F169"/>
  <c r="F168" s="1"/>
  <c r="F165"/>
  <c r="F163"/>
  <c r="F160"/>
  <c r="F145"/>
  <c r="F144" s="1"/>
  <c r="F143" s="1"/>
  <c r="F141"/>
  <c r="F140" s="1"/>
  <c r="F139" s="1"/>
  <c r="F138" s="1"/>
  <c r="F136"/>
  <c r="F135" s="1"/>
  <c r="F133"/>
  <c r="F132" s="1"/>
  <c r="F129"/>
  <c r="F128" s="1"/>
  <c r="F127" s="1"/>
  <c r="F119"/>
  <c r="F117"/>
  <c r="F111"/>
  <c r="F109"/>
  <c r="F101"/>
  <c r="F100" s="1"/>
  <c r="F97"/>
  <c r="F96" s="1"/>
  <c r="F93"/>
  <c r="F92" s="1"/>
  <c r="F89"/>
  <c r="F88" s="1"/>
  <c r="F82"/>
  <c r="F81" s="1"/>
  <c r="F80" s="1"/>
  <c r="F76"/>
  <c r="F75" s="1"/>
  <c r="F73"/>
  <c r="F72" s="1"/>
  <c r="F67"/>
  <c r="F66" s="1"/>
  <c r="F64" s="1"/>
  <c r="F61"/>
  <c r="F57"/>
  <c r="F54" s="1"/>
  <c r="F53" s="1"/>
  <c r="F51"/>
  <c r="F49"/>
  <c r="F48"/>
  <c r="F47" s="1"/>
  <c r="F44"/>
  <c r="F42"/>
  <c r="F36"/>
  <c r="F16"/>
  <c r="F14"/>
  <c r="G273"/>
  <c r="E273"/>
  <c r="E244"/>
  <c r="E246"/>
  <c r="G258"/>
  <c r="G256" s="1"/>
  <c r="E258"/>
  <c r="G213"/>
  <c r="E213"/>
  <c r="E216"/>
  <c r="G160"/>
  <c r="E160"/>
  <c r="E163"/>
  <c r="G163"/>
  <c r="G287"/>
  <c r="F182" l="1"/>
  <c r="F181" s="1"/>
  <c r="F180" s="1"/>
  <c r="F179" s="1"/>
  <c r="G182"/>
  <c r="G181" s="1"/>
  <c r="G180" s="1"/>
  <c r="G179" s="1"/>
  <c r="F13"/>
  <c r="F41"/>
  <c r="F40" s="1"/>
  <c r="F192"/>
  <c r="F191" s="1"/>
  <c r="F190" s="1"/>
  <c r="G159"/>
  <c r="G158" s="1"/>
  <c r="F159"/>
  <c r="F158" s="1"/>
  <c r="F157" s="1"/>
  <c r="F156" s="1"/>
  <c r="F155" s="1"/>
  <c r="F268"/>
  <c r="F267" s="1"/>
  <c r="E159"/>
  <c r="E158" s="1"/>
  <c r="F108"/>
  <c r="F107" s="1"/>
  <c r="F106" s="1"/>
  <c r="F131"/>
  <c r="F122" s="1"/>
  <c r="F232"/>
  <c r="F231" s="1"/>
  <c r="F225" s="1"/>
  <c r="F284"/>
  <c r="F283" s="1"/>
  <c r="F348"/>
  <c r="G192"/>
  <c r="G191" s="1"/>
  <c r="G190" s="1"/>
  <c r="F33"/>
  <c r="F27" s="1"/>
  <c r="F26" s="1"/>
  <c r="F116"/>
  <c r="F115" s="1"/>
  <c r="F114" s="1"/>
  <c r="F167"/>
  <c r="F291"/>
  <c r="F316"/>
  <c r="F315" s="1"/>
  <c r="F314" s="1"/>
  <c r="F335"/>
  <c r="F334" s="1"/>
  <c r="G241"/>
  <c r="G20"/>
  <c r="G18" s="1"/>
  <c r="F11"/>
  <c r="F12"/>
  <c r="F87"/>
  <c r="F20"/>
  <c r="F18" s="1"/>
  <c r="G212"/>
  <c r="G211" s="1"/>
  <c r="F263"/>
  <c r="F91"/>
  <c r="F95"/>
  <c r="F99"/>
  <c r="F343"/>
  <c r="F65"/>
  <c r="F71"/>
  <c r="F70" s="1"/>
  <c r="F301"/>
  <c r="F300" s="1"/>
  <c r="F241"/>
  <c r="F240" s="1"/>
  <c r="F239" s="1"/>
  <c r="F238" s="1"/>
  <c r="F19"/>
  <c r="F205"/>
  <c r="F282"/>
  <c r="F79"/>
  <c r="F329"/>
  <c r="F328" s="1"/>
  <c r="G145"/>
  <c r="G144" s="1"/>
  <c r="G143" s="1"/>
  <c r="E145"/>
  <c r="E144" s="1"/>
  <c r="E143" s="1"/>
  <c r="G141"/>
  <c r="G140" s="1"/>
  <c r="G139" s="1"/>
  <c r="G138" s="1"/>
  <c r="E141"/>
  <c r="E140" s="1"/>
  <c r="E139" s="1"/>
  <c r="E138" s="1"/>
  <c r="G51"/>
  <c r="E51"/>
  <c r="E29"/>
  <c r="E28" s="1"/>
  <c r="E23"/>
  <c r="F39" l="1"/>
  <c r="F147"/>
  <c r="F276"/>
  <c r="F103"/>
  <c r="F342"/>
  <c r="G19"/>
  <c r="F237"/>
  <c r="F178"/>
  <c r="F86"/>
  <c r="F78" s="1"/>
  <c r="F10"/>
  <c r="G350" i="57"/>
  <c r="H350"/>
  <c r="F350"/>
  <c r="F341" i="71" l="1"/>
  <c r="F340"/>
  <c r="F9"/>
  <c r="G326" i="57"/>
  <c r="H326"/>
  <c r="F326"/>
  <c r="G282"/>
  <c r="H282"/>
  <c r="F282"/>
  <c r="G285"/>
  <c r="H285"/>
  <c r="F285"/>
  <c r="F281" l="1"/>
  <c r="G191"/>
  <c r="H191"/>
  <c r="F191"/>
  <c r="H198"/>
  <c r="G198"/>
  <c r="F198"/>
  <c r="G106"/>
  <c r="H106"/>
  <c r="F106"/>
  <c r="G44"/>
  <c r="H44"/>
  <c r="F44"/>
  <c r="G28"/>
  <c r="G27" s="1"/>
  <c r="H28"/>
  <c r="H27" s="1"/>
  <c r="F28"/>
  <c r="F27" s="1"/>
  <c r="G375"/>
  <c r="G373"/>
  <c r="G369"/>
  <c r="G368" s="1"/>
  <c r="G364"/>
  <c r="G362"/>
  <c r="G357"/>
  <c r="G356" s="1"/>
  <c r="G348"/>
  <c r="G346"/>
  <c r="G340"/>
  <c r="G339" s="1"/>
  <c r="G328"/>
  <c r="G327" s="1"/>
  <c r="G322"/>
  <c r="G316"/>
  <c r="G315" s="1"/>
  <c r="G310"/>
  <c r="G309" s="1"/>
  <c r="G308" s="1"/>
  <c r="G307" s="1"/>
  <c r="G306" s="1"/>
  <c r="G304"/>
  <c r="G303" s="1"/>
  <c r="G302" s="1"/>
  <c r="G301" s="1"/>
  <c r="G300" s="1"/>
  <c r="G298"/>
  <c r="G296"/>
  <c r="G291"/>
  <c r="G290" s="1"/>
  <c r="G272"/>
  <c r="G269"/>
  <c r="G262"/>
  <c r="G259"/>
  <c r="G251"/>
  <c r="G250" s="1"/>
  <c r="G248"/>
  <c r="G246"/>
  <c r="G240"/>
  <c r="G239" s="1"/>
  <c r="G237"/>
  <c r="G236" s="1"/>
  <c r="G234"/>
  <c r="G233" s="1"/>
  <c r="G230"/>
  <c r="G229" s="1"/>
  <c r="G228"/>
  <c r="G226"/>
  <c r="G221"/>
  <c r="G220" s="1"/>
  <c r="G215"/>
  <c r="G214" s="1"/>
  <c r="G213" s="1"/>
  <c r="G210"/>
  <c r="G208"/>
  <c r="G201"/>
  <c r="G200" s="1"/>
  <c r="G195"/>
  <c r="G186"/>
  <c r="G185" s="1"/>
  <c r="G184" s="1"/>
  <c r="G179"/>
  <c r="G178" s="1"/>
  <c r="G172"/>
  <c r="G171" s="1"/>
  <c r="G170" s="1"/>
  <c r="G169" s="1"/>
  <c r="G166"/>
  <c r="G164"/>
  <c r="G155"/>
  <c r="G153"/>
  <c r="G150"/>
  <c r="G148"/>
  <c r="G142"/>
  <c r="G141" s="1"/>
  <c r="G140" s="1"/>
  <c r="G136"/>
  <c r="G135" s="1"/>
  <c r="G130"/>
  <c r="G129" s="1"/>
  <c r="G127"/>
  <c r="G126" s="1"/>
  <c r="G121"/>
  <c r="G119"/>
  <c r="G112"/>
  <c r="G102"/>
  <c r="G98"/>
  <c r="G97" s="1"/>
  <c r="G96" s="1"/>
  <c r="G93"/>
  <c r="G92" s="1"/>
  <c r="G90"/>
  <c r="G89" s="1"/>
  <c r="G86"/>
  <c r="G85" s="1"/>
  <c r="G78"/>
  <c r="G77" s="1"/>
  <c r="G76" s="1"/>
  <c r="G74"/>
  <c r="G73" s="1"/>
  <c r="G72" s="1"/>
  <c r="G70"/>
  <c r="G69" s="1"/>
  <c r="G68" s="1"/>
  <c r="G66"/>
  <c r="G65" s="1"/>
  <c r="G64" s="1"/>
  <c r="G60"/>
  <c r="G59" s="1"/>
  <c r="G58" s="1"/>
  <c r="G54"/>
  <c r="G50"/>
  <c r="G48"/>
  <c r="G42"/>
  <c r="G41" s="1"/>
  <c r="G40" s="1"/>
  <c r="G39" s="1"/>
  <c r="G35"/>
  <c r="G32" s="1"/>
  <c r="G31" s="1"/>
  <c r="G26" s="1"/>
  <c r="G33"/>
  <c r="G24"/>
  <c r="G22"/>
  <c r="G17"/>
  <c r="G15"/>
  <c r="E33" i="55"/>
  <c r="E36"/>
  <c r="E47"/>
  <c r="E52"/>
  <c r="E80"/>
  <c r="E9" l="1"/>
  <c r="G47" i="57"/>
  <c r="G46" s="1"/>
  <c r="G372"/>
  <c r="G371" s="1"/>
  <c r="G219"/>
  <c r="G218" s="1"/>
  <c r="G245"/>
  <c r="G244" s="1"/>
  <c r="G243" s="1"/>
  <c r="G21"/>
  <c r="G20" s="1"/>
  <c r="G19" s="1"/>
  <c r="G88"/>
  <c r="G118"/>
  <c r="G117" s="1"/>
  <c r="G116" s="1"/>
  <c r="G115" s="1"/>
  <c r="G152"/>
  <c r="G190"/>
  <c r="G189" s="1"/>
  <c r="G188" s="1"/>
  <c r="G207"/>
  <c r="G281"/>
  <c r="G280" s="1"/>
  <c r="G279" s="1"/>
  <c r="G258"/>
  <c r="G257" s="1"/>
  <c r="G256" s="1"/>
  <c r="G255" s="1"/>
  <c r="G295"/>
  <c r="G294" s="1"/>
  <c r="G288" s="1"/>
  <c r="G314"/>
  <c r="G313" s="1"/>
  <c r="G338"/>
  <c r="G337" s="1"/>
  <c r="G336" s="1"/>
  <c r="G335" s="1"/>
  <c r="G268"/>
  <c r="G267" s="1"/>
  <c r="G266" s="1"/>
  <c r="G197"/>
  <c r="G183" s="1"/>
  <c r="G345"/>
  <c r="G101"/>
  <c r="G100" s="1"/>
  <c r="G95" s="1"/>
  <c r="G206"/>
  <c r="G205" s="1"/>
  <c r="G163"/>
  <c r="G162" s="1"/>
  <c r="G161" s="1"/>
  <c r="G160" s="1"/>
  <c r="G159" s="1"/>
  <c r="G125"/>
  <c r="G124" s="1"/>
  <c r="G134"/>
  <c r="G133"/>
  <c r="G132" s="1"/>
  <c r="G57"/>
  <c r="G139"/>
  <c r="G138" s="1"/>
  <c r="G177"/>
  <c r="G176" s="1"/>
  <c r="G175" s="1"/>
  <c r="G174" s="1"/>
  <c r="G225"/>
  <c r="G361"/>
  <c r="G344" s="1"/>
  <c r="G343" s="1"/>
  <c r="G147"/>
  <c r="G289"/>
  <c r="G84"/>
  <c r="G14"/>
  <c r="G13" s="1"/>
  <c r="G321"/>
  <c r="G320"/>
  <c r="G319" s="1"/>
  <c r="G318" s="1"/>
  <c r="G63"/>
  <c r="G367" l="1"/>
  <c r="G146"/>
  <c r="G145" s="1"/>
  <c r="G254"/>
  <c r="G253" s="1"/>
  <c r="G312"/>
  <c r="G217"/>
  <c r="G204" s="1"/>
  <c r="G342"/>
  <c r="G334" s="1"/>
  <c r="G80"/>
  <c r="G83"/>
  <c r="G12"/>
  <c r="G11" s="1"/>
  <c r="E62" i="55"/>
  <c r="E72"/>
  <c r="E70" s="1"/>
  <c r="G144" i="57" l="1"/>
  <c r="G114" s="1"/>
  <c r="E58" i="55"/>
  <c r="E84" s="1"/>
  <c r="G10" i="57"/>
  <c r="G9" s="1"/>
  <c r="G195" i="58" l="1"/>
  <c r="E195"/>
  <c r="G193"/>
  <c r="E193"/>
  <c r="G191"/>
  <c r="E191"/>
  <c r="G189"/>
  <c r="E189"/>
  <c r="G170"/>
  <c r="E170"/>
  <c r="G349" i="71"/>
  <c r="E349"/>
  <c r="G149"/>
  <c r="G148" s="1"/>
  <c r="E196"/>
  <c r="E203"/>
  <c r="E183"/>
  <c r="G119"/>
  <c r="E119"/>
  <c r="G117"/>
  <c r="E117"/>
  <c r="G111"/>
  <c r="E111"/>
  <c r="G76"/>
  <c r="G75" s="1"/>
  <c r="E76"/>
  <c r="E75" s="1"/>
  <c r="G73"/>
  <c r="E73"/>
  <c r="H35" i="57"/>
  <c r="F35"/>
  <c r="G36" i="71"/>
  <c r="G33" s="1"/>
  <c r="G27" s="1"/>
  <c r="G26" s="1"/>
  <c r="E36"/>
  <c r="G116" l="1"/>
  <c r="G115" s="1"/>
  <c r="G114" s="1"/>
  <c r="E116"/>
  <c r="E115" s="1"/>
  <c r="E114" s="1"/>
  <c r="H272" i="57"/>
  <c r="F272"/>
  <c r="H259" l="1"/>
  <c r="F259"/>
  <c r="H269"/>
  <c r="F269"/>
  <c r="D52" i="55" l="1"/>
  <c r="C52"/>
  <c r="D31"/>
  <c r="C31"/>
  <c r="D27"/>
  <c r="D23"/>
  <c r="D22" s="1"/>
  <c r="D21" s="1"/>
  <c r="C27"/>
  <c r="C23"/>
  <c r="C21"/>
  <c r="D11"/>
  <c r="C11"/>
  <c r="D80"/>
  <c r="D62"/>
  <c r="C62"/>
  <c r="C20" l="1"/>
  <c r="G242" i="58" l="1"/>
  <c r="G259"/>
  <c r="G257"/>
  <c r="G254"/>
  <c r="G252"/>
  <c r="G246"/>
  <c r="G244"/>
  <c r="G240"/>
  <c r="G238"/>
  <c r="G237" s="1"/>
  <c r="G235"/>
  <c r="G232"/>
  <c r="G230"/>
  <c r="G228"/>
  <c r="G227" s="1"/>
  <c r="G225"/>
  <c r="G223"/>
  <c r="G221"/>
  <c r="G218"/>
  <c r="G217" s="1"/>
  <c r="G215"/>
  <c r="G214"/>
  <c r="G212"/>
  <c r="G211"/>
  <c r="G206"/>
  <c r="G205" s="1"/>
  <c r="G202"/>
  <c r="G201" s="1"/>
  <c r="G187"/>
  <c r="G185"/>
  <c r="G176"/>
  <c r="G175" s="1"/>
  <c r="G174" s="1"/>
  <c r="G172"/>
  <c r="G164"/>
  <c r="G163" s="1"/>
  <c r="G162" s="1"/>
  <c r="G161" s="1"/>
  <c r="G160" s="1"/>
  <c r="G158"/>
  <c r="G157" s="1"/>
  <c r="G154"/>
  <c r="G151"/>
  <c r="G150" s="1"/>
  <c r="G149" s="1"/>
  <c r="G148" s="1"/>
  <c r="G147" s="1"/>
  <c r="G144"/>
  <c r="G143" s="1"/>
  <c r="G142" s="1"/>
  <c r="G141" s="1"/>
  <c r="G140" s="1"/>
  <c r="G138"/>
  <c r="G136"/>
  <c r="G134"/>
  <c r="G131"/>
  <c r="G130" s="1"/>
  <c r="G127"/>
  <c r="G126" s="1"/>
  <c r="G123"/>
  <c r="G122" s="1"/>
  <c r="G118"/>
  <c r="G117" s="1"/>
  <c r="G116"/>
  <c r="G114" s="1"/>
  <c r="G111"/>
  <c r="G109"/>
  <c r="G98"/>
  <c r="G97" s="1"/>
  <c r="G96" s="1"/>
  <c r="G94"/>
  <c r="G92"/>
  <c r="G84"/>
  <c r="G83" s="1"/>
  <c r="G79"/>
  <c r="G78" s="1"/>
  <c r="G77" s="1"/>
  <c r="G75"/>
  <c r="G74" s="1"/>
  <c r="G73" s="1"/>
  <c r="G71"/>
  <c r="G70" s="1"/>
  <c r="G69" s="1"/>
  <c r="G67"/>
  <c r="G66" s="1"/>
  <c r="G65" s="1"/>
  <c r="G63"/>
  <c r="G62" s="1"/>
  <c r="G59"/>
  <c r="G57"/>
  <c r="G56" s="1"/>
  <c r="G52"/>
  <c r="G51" s="1"/>
  <c r="G50" s="1"/>
  <c r="G47"/>
  <c r="G46" s="1"/>
  <c r="G45"/>
  <c r="G39"/>
  <c r="G37"/>
  <c r="G32"/>
  <c r="G31" s="1"/>
  <c r="G30" s="1"/>
  <c r="G26"/>
  <c r="G25" s="1"/>
  <c r="G23"/>
  <c r="G14"/>
  <c r="G12"/>
  <c r="E259"/>
  <c r="E257"/>
  <c r="E254"/>
  <c r="E252"/>
  <c r="E246"/>
  <c r="E244"/>
  <c r="E240"/>
  <c r="E238"/>
  <c r="E237" s="1"/>
  <c r="E235"/>
  <c r="E232"/>
  <c r="E230"/>
  <c r="E228"/>
  <c r="E227" s="1"/>
  <c r="E225"/>
  <c r="E223"/>
  <c r="E221"/>
  <c r="E218"/>
  <c r="E217" s="1"/>
  <c r="E215"/>
  <c r="E214"/>
  <c r="E212"/>
  <c r="E211"/>
  <c r="E206"/>
  <c r="E205" s="1"/>
  <c r="E202"/>
  <c r="E201" s="1"/>
  <c r="E187"/>
  <c r="E185"/>
  <c r="E176"/>
  <c r="E175" s="1"/>
  <c r="E174" s="1"/>
  <c r="E172"/>
  <c r="E169"/>
  <c r="E164"/>
  <c r="E163" s="1"/>
  <c r="E162" s="1"/>
  <c r="E161" s="1"/>
  <c r="E160" s="1"/>
  <c r="E158"/>
  <c r="E157" s="1"/>
  <c r="E154"/>
  <c r="E151"/>
  <c r="E150" s="1"/>
  <c r="E149" s="1"/>
  <c r="E148" s="1"/>
  <c r="E147" s="1"/>
  <c r="E144"/>
  <c r="E143" s="1"/>
  <c r="E142" s="1"/>
  <c r="E141" s="1"/>
  <c r="E140" s="1"/>
  <c r="E138"/>
  <c r="E136"/>
  <c r="E134"/>
  <c r="E131"/>
  <c r="E130" s="1"/>
  <c r="E127"/>
  <c r="E126" s="1"/>
  <c r="E123"/>
  <c r="E122" s="1"/>
  <c r="E118"/>
  <c r="E117" s="1"/>
  <c r="E116"/>
  <c r="E115" s="1"/>
  <c r="E111"/>
  <c r="E109"/>
  <c r="E98"/>
  <c r="E97" s="1"/>
  <c r="E96" s="1"/>
  <c r="E94"/>
  <c r="E92"/>
  <c r="E84"/>
  <c r="E83" s="1"/>
  <c r="E79"/>
  <c r="E78" s="1"/>
  <c r="E77" s="1"/>
  <c r="E75"/>
  <c r="E74" s="1"/>
  <c r="E73" s="1"/>
  <c r="E71"/>
  <c r="E70" s="1"/>
  <c r="E69" s="1"/>
  <c r="E67"/>
  <c r="E66" s="1"/>
  <c r="E65" s="1"/>
  <c r="E63"/>
  <c r="E62" s="1"/>
  <c r="E59"/>
  <c r="E57"/>
  <c r="E56" s="1"/>
  <c r="E52"/>
  <c r="E51" s="1"/>
  <c r="E50" s="1"/>
  <c r="E45"/>
  <c r="E39"/>
  <c r="E37"/>
  <c r="E32"/>
  <c r="E31" s="1"/>
  <c r="E26"/>
  <c r="E25" s="1"/>
  <c r="E23"/>
  <c r="E14"/>
  <c r="E12"/>
  <c r="G97" i="71"/>
  <c r="E108" i="58" l="1"/>
  <c r="G11"/>
  <c r="G184"/>
  <c r="G183" s="1"/>
  <c r="G182" s="1"/>
  <c r="G179" s="1"/>
  <c r="E10"/>
  <c r="E209" s="1"/>
  <c r="G108"/>
  <c r="G107" s="1"/>
  <c r="G10"/>
  <c r="G209" s="1"/>
  <c r="E133"/>
  <c r="E129" s="1"/>
  <c r="G125"/>
  <c r="E114"/>
  <c r="G115"/>
  <c r="G256"/>
  <c r="G133"/>
  <c r="G129" s="1"/>
  <c r="E107"/>
  <c r="G220"/>
  <c r="G210" s="1"/>
  <c r="G171"/>
  <c r="E171"/>
  <c r="E184"/>
  <c r="E183" s="1"/>
  <c r="E182" s="1"/>
  <c r="E179" s="1"/>
  <c r="E256"/>
  <c r="E125"/>
  <c r="E220"/>
  <c r="E210" s="1"/>
  <c r="G91"/>
  <c r="G90" s="1"/>
  <c r="E91"/>
  <c r="E90" s="1"/>
  <c r="G81"/>
  <c r="G82"/>
  <c r="E81"/>
  <c r="E82"/>
  <c r="G251"/>
  <c r="G250" s="1"/>
  <c r="G249" s="1"/>
  <c r="G248" s="1"/>
  <c r="G234" s="1"/>
  <c r="G169"/>
  <c r="G168" s="1"/>
  <c r="E168"/>
  <c r="E251"/>
  <c r="E121"/>
  <c r="G121"/>
  <c r="E36"/>
  <c r="E35" s="1"/>
  <c r="E34" s="1"/>
  <c r="G36"/>
  <c r="G35" s="1"/>
  <c r="G34" s="1"/>
  <c r="G29"/>
  <c r="E30"/>
  <c r="E29"/>
  <c r="E89" l="1"/>
  <c r="E250"/>
  <c r="E249" s="1"/>
  <c r="E248" s="1"/>
  <c r="E234" s="1"/>
  <c r="G89"/>
  <c r="E28"/>
  <c r="G28"/>
  <c r="E9" l="1"/>
  <c r="G9"/>
  <c r="G351" i="71"/>
  <c r="G346"/>
  <c r="G344"/>
  <c r="G338"/>
  <c r="G337" s="1"/>
  <c r="G336" s="1"/>
  <c r="G326"/>
  <c r="G322"/>
  <c r="G317" s="1"/>
  <c r="G320"/>
  <c r="G318"/>
  <c r="G332"/>
  <c r="G331" s="1"/>
  <c r="G312"/>
  <c r="G302" s="1"/>
  <c r="G298"/>
  <c r="G297" s="1"/>
  <c r="G296" s="1"/>
  <c r="G295" s="1"/>
  <c r="G294" s="1"/>
  <c r="G292"/>
  <c r="G291" s="1"/>
  <c r="G285"/>
  <c r="G284" s="1"/>
  <c r="G283" s="1"/>
  <c r="G280"/>
  <c r="G271"/>
  <c r="G261"/>
  <c r="G255"/>
  <c r="G252"/>
  <c r="G251" s="1"/>
  <c r="G233"/>
  <c r="G235"/>
  <c r="G228"/>
  <c r="G227" s="1"/>
  <c r="G223"/>
  <c r="G209"/>
  <c r="G173"/>
  <c r="G133"/>
  <c r="G131" s="1"/>
  <c r="G101"/>
  <c r="G99" s="1"/>
  <c r="G82"/>
  <c r="G72"/>
  <c r="G67"/>
  <c r="G66" s="1"/>
  <c r="G61"/>
  <c r="G57"/>
  <c r="G49"/>
  <c r="G48"/>
  <c r="G44"/>
  <c r="G42"/>
  <c r="E351"/>
  <c r="E348" s="1"/>
  <c r="E346"/>
  <c r="E344"/>
  <c r="E338"/>
  <c r="E337" s="1"/>
  <c r="E336" s="1"/>
  <c r="E332"/>
  <c r="E331" s="1"/>
  <c r="E326"/>
  <c r="E322"/>
  <c r="E317" s="1"/>
  <c r="E320"/>
  <c r="E318"/>
  <c r="E312"/>
  <c r="E298"/>
  <c r="E297" s="1"/>
  <c r="E292"/>
  <c r="E291" s="1"/>
  <c r="E287"/>
  <c r="E285"/>
  <c r="E280"/>
  <c r="E279" s="1"/>
  <c r="E278" s="1"/>
  <c r="E277" s="1"/>
  <c r="E271"/>
  <c r="E269"/>
  <c r="E265"/>
  <c r="E264" s="1"/>
  <c r="E261"/>
  <c r="E256"/>
  <c r="E255" s="1"/>
  <c r="E252"/>
  <c r="E251" s="1"/>
  <c r="E242"/>
  <c r="E241" s="1"/>
  <c r="E235"/>
  <c r="E233"/>
  <c r="E228"/>
  <c r="E227" s="1"/>
  <c r="E223"/>
  <c r="E222" s="1"/>
  <c r="E212"/>
  <c r="E211" s="1"/>
  <c r="E209"/>
  <c r="E208" s="1"/>
  <c r="E207" s="1"/>
  <c r="E206" s="1"/>
  <c r="E193"/>
  <c r="E186"/>
  <c r="E182" s="1"/>
  <c r="E181" s="1"/>
  <c r="E180" s="1"/>
  <c r="E179" s="1"/>
  <c r="E175"/>
  <c r="E173"/>
  <c r="E172" s="1"/>
  <c r="E169"/>
  <c r="E168" s="1"/>
  <c r="E165"/>
  <c r="E150"/>
  <c r="E149" s="1"/>
  <c r="E148" s="1"/>
  <c r="E136"/>
  <c r="E135" s="1"/>
  <c r="E133"/>
  <c r="E132" s="1"/>
  <c r="E129"/>
  <c r="E128" s="1"/>
  <c r="E127" s="1"/>
  <c r="E109"/>
  <c r="E108" s="1"/>
  <c r="E107" s="1"/>
  <c r="E106" s="1"/>
  <c r="E104"/>
  <c r="E101"/>
  <c r="E100" s="1"/>
  <c r="E97"/>
  <c r="E96" s="1"/>
  <c r="E93"/>
  <c r="E89"/>
  <c r="E88" s="1"/>
  <c r="E82"/>
  <c r="E81" s="1"/>
  <c r="E72"/>
  <c r="E71" s="1"/>
  <c r="E70" s="1"/>
  <c r="E67"/>
  <c r="E66" s="1"/>
  <c r="E61"/>
  <c r="E60" s="1"/>
  <c r="E59" s="1"/>
  <c r="E57"/>
  <c r="E55"/>
  <c r="E49"/>
  <c r="E48"/>
  <c r="E47" s="1"/>
  <c r="E44"/>
  <c r="E42"/>
  <c r="E41" s="1"/>
  <c r="E40" s="1"/>
  <c r="E34"/>
  <c r="E33" s="1"/>
  <c r="E27" s="1"/>
  <c r="E26" s="1"/>
  <c r="E21"/>
  <c r="E16"/>
  <c r="E14"/>
  <c r="H148" i="57"/>
  <c r="F148"/>
  <c r="H375"/>
  <c r="H373"/>
  <c r="H369"/>
  <c r="H368" s="1"/>
  <c r="H364"/>
  <c r="H362"/>
  <c r="H357"/>
  <c r="H356" s="1"/>
  <c r="H348"/>
  <c r="H346"/>
  <c r="H340"/>
  <c r="H339" s="1"/>
  <c r="H328"/>
  <c r="H327" s="1"/>
  <c r="H322"/>
  <c r="H316"/>
  <c r="H315" s="1"/>
  <c r="H310"/>
  <c r="H309" s="1"/>
  <c r="H308" s="1"/>
  <c r="H307" s="1"/>
  <c r="H306" s="1"/>
  <c r="H304"/>
  <c r="H303" s="1"/>
  <c r="H302" s="1"/>
  <c r="H301" s="1"/>
  <c r="H300" s="1"/>
  <c r="H298"/>
  <c r="H296"/>
  <c r="H291"/>
  <c r="H290" s="1"/>
  <c r="H268"/>
  <c r="H267" s="1"/>
  <c r="H266" s="1"/>
  <c r="H262"/>
  <c r="H258" s="1"/>
  <c r="H257" s="1"/>
  <c r="H256" s="1"/>
  <c r="H255" s="1"/>
  <c r="H251"/>
  <c r="H250" s="1"/>
  <c r="H248"/>
  <c r="H246"/>
  <c r="H240"/>
  <c r="H239" s="1"/>
  <c r="H237"/>
  <c r="H236" s="1"/>
  <c r="H234"/>
  <c r="H233" s="1"/>
  <c r="H230"/>
  <c r="H229" s="1"/>
  <c r="H228"/>
  <c r="H226"/>
  <c r="H221"/>
  <c r="H220" s="1"/>
  <c r="H219" s="1"/>
  <c r="H218" s="1"/>
  <c r="H215"/>
  <c r="H214" s="1"/>
  <c r="H213" s="1"/>
  <c r="H210"/>
  <c r="H208"/>
  <c r="H201"/>
  <c r="H195"/>
  <c r="H186"/>
  <c r="H185" s="1"/>
  <c r="H184" s="1"/>
  <c r="H179"/>
  <c r="H178" s="1"/>
  <c r="H172"/>
  <c r="H171" s="1"/>
  <c r="H170" s="1"/>
  <c r="H169" s="1"/>
  <c r="H166"/>
  <c r="H164"/>
  <c r="H155"/>
  <c r="H153"/>
  <c r="H150"/>
  <c r="H142"/>
  <c r="H141" s="1"/>
  <c r="H140" s="1"/>
  <c r="H136"/>
  <c r="H135" s="1"/>
  <c r="H130"/>
  <c r="H129" s="1"/>
  <c r="H127"/>
  <c r="H126" s="1"/>
  <c r="H121"/>
  <c r="H119"/>
  <c r="H112"/>
  <c r="H102"/>
  <c r="H98"/>
  <c r="H97" s="1"/>
  <c r="H96" s="1"/>
  <c r="H93"/>
  <c r="H92" s="1"/>
  <c r="H90"/>
  <c r="H89" s="1"/>
  <c r="H86"/>
  <c r="H85" s="1"/>
  <c r="H78"/>
  <c r="H77" s="1"/>
  <c r="H76" s="1"/>
  <c r="H74"/>
  <c r="H73" s="1"/>
  <c r="H72" s="1"/>
  <c r="H70"/>
  <c r="H69" s="1"/>
  <c r="H68" s="1"/>
  <c r="H66"/>
  <c r="H65" s="1"/>
  <c r="H64" s="1"/>
  <c r="H60"/>
  <c r="H59" s="1"/>
  <c r="H54"/>
  <c r="H50"/>
  <c r="H48"/>
  <c r="H42"/>
  <c r="H41" s="1"/>
  <c r="H40" s="1"/>
  <c r="H39" s="1"/>
  <c r="H33"/>
  <c r="H32"/>
  <c r="H31" s="1"/>
  <c r="H26" s="1"/>
  <c r="H24"/>
  <c r="H22"/>
  <c r="H17"/>
  <c r="H15"/>
  <c r="E302" i="71" l="1"/>
  <c r="G240"/>
  <c r="G239" s="1"/>
  <c r="G238" s="1"/>
  <c r="H345" i="57"/>
  <c r="H372"/>
  <c r="H371" s="1"/>
  <c r="G41" i="71"/>
  <c r="G232"/>
  <c r="G231" s="1"/>
  <c r="E167"/>
  <c r="E296"/>
  <c r="E295" s="1"/>
  <c r="E294" s="1"/>
  <c r="E316"/>
  <c r="E315" s="1"/>
  <c r="E314" s="1"/>
  <c r="E232"/>
  <c r="E231" s="1"/>
  <c r="E225" s="1"/>
  <c r="E301"/>
  <c r="E300" s="1"/>
  <c r="H200" i="57"/>
  <c r="H197"/>
  <c r="H295"/>
  <c r="H294" s="1"/>
  <c r="H288" s="1"/>
  <c r="H101"/>
  <c r="H100" s="1"/>
  <c r="H206"/>
  <c r="H205" s="1"/>
  <c r="H14"/>
  <c r="H13" s="1"/>
  <c r="G172" i="71"/>
  <c r="E20"/>
  <c r="E19" s="1"/>
  <c r="E80"/>
  <c r="E79" s="1"/>
  <c r="E95"/>
  <c r="E335"/>
  <c r="E334" s="1"/>
  <c r="E343"/>
  <c r="E342" s="1"/>
  <c r="E340" s="1"/>
  <c r="E54"/>
  <c r="E53" s="1"/>
  <c r="E205"/>
  <c r="E226"/>
  <c r="G348"/>
  <c r="G316"/>
  <c r="G315" s="1"/>
  <c r="G314" s="1"/>
  <c r="E290"/>
  <c r="E289" s="1"/>
  <c r="E221"/>
  <c r="E220" s="1"/>
  <c r="E157"/>
  <c r="E156" s="1"/>
  <c r="E155" s="1"/>
  <c r="E147" s="1"/>
  <c r="E268"/>
  <c r="E267" s="1"/>
  <c r="E263" s="1"/>
  <c r="G54"/>
  <c r="G53" s="1"/>
  <c r="E92"/>
  <c r="E91"/>
  <c r="E87"/>
  <c r="G335"/>
  <c r="G334" s="1"/>
  <c r="G343"/>
  <c r="G132"/>
  <c r="G71"/>
  <c r="G70" s="1"/>
  <c r="E39"/>
  <c r="G290"/>
  <c r="G289" s="1"/>
  <c r="G282" s="1"/>
  <c r="E13"/>
  <c r="E11" s="1"/>
  <c r="E99"/>
  <c r="E131"/>
  <c r="E192"/>
  <c r="E191" s="1"/>
  <c r="E190" s="1"/>
  <c r="G301"/>
  <c r="G300" s="1"/>
  <c r="H84" i="57"/>
  <c r="H88"/>
  <c r="H314"/>
  <c r="H313" s="1"/>
  <c r="H225"/>
  <c r="H163"/>
  <c r="H162" s="1"/>
  <c r="H161" s="1"/>
  <c r="H160" s="1"/>
  <c r="H159" s="1"/>
  <c r="H281"/>
  <c r="H280" s="1"/>
  <c r="H279" s="1"/>
  <c r="H254" s="1"/>
  <c r="H253" s="1"/>
  <c r="H289"/>
  <c r="H177"/>
  <c r="H176" s="1"/>
  <c r="H175" s="1"/>
  <c r="H174" s="1"/>
  <c r="H147"/>
  <c r="H47"/>
  <c r="H46" s="1"/>
  <c r="H152"/>
  <c r="H190"/>
  <c r="H189" s="1"/>
  <c r="H188" s="1"/>
  <c r="H21"/>
  <c r="H118"/>
  <c r="H117" s="1"/>
  <c r="H116" s="1"/>
  <c r="H115" s="1"/>
  <c r="H125"/>
  <c r="H124" s="1"/>
  <c r="H139"/>
  <c r="H138" s="1"/>
  <c r="H207"/>
  <c r="H245"/>
  <c r="H244" s="1"/>
  <c r="H243" s="1"/>
  <c r="H338"/>
  <c r="H337" s="1"/>
  <c r="H336" s="1"/>
  <c r="H335" s="1"/>
  <c r="G65" i="71"/>
  <c r="G64"/>
  <c r="H58" i="57"/>
  <c r="H57"/>
  <c r="G329" i="71"/>
  <c r="G328" s="1"/>
  <c r="G330"/>
  <c r="E284"/>
  <c r="E283" s="1"/>
  <c r="E329"/>
  <c r="E328" s="1"/>
  <c r="E330"/>
  <c r="E64"/>
  <c r="E65"/>
  <c r="E240"/>
  <c r="E239" s="1"/>
  <c r="E238" s="1"/>
  <c r="H361" i="57"/>
  <c r="H344" s="1"/>
  <c r="H343" s="1"/>
  <c r="H63"/>
  <c r="H133"/>
  <c r="H132" s="1"/>
  <c r="H134"/>
  <c r="H321"/>
  <c r="H320"/>
  <c r="H319" s="1"/>
  <c r="H318" s="1"/>
  <c r="H95"/>
  <c r="F375"/>
  <c r="F373"/>
  <c r="F369"/>
  <c r="F368" s="1"/>
  <c r="F364"/>
  <c r="F362"/>
  <c r="F357"/>
  <c r="F356" s="1"/>
  <c r="F348"/>
  <c r="F346"/>
  <c r="F340"/>
  <c r="F339" s="1"/>
  <c r="F328"/>
  <c r="F327" s="1"/>
  <c r="F322"/>
  <c r="F316"/>
  <c r="F315" s="1"/>
  <c r="F310"/>
  <c r="F309" s="1"/>
  <c r="F308" s="1"/>
  <c r="F307" s="1"/>
  <c r="F306" s="1"/>
  <c r="F304"/>
  <c r="F303" s="1"/>
  <c r="F302" s="1"/>
  <c r="F301" s="1"/>
  <c r="F300" s="1"/>
  <c r="F298"/>
  <c r="F296"/>
  <c r="F291"/>
  <c r="F290" s="1"/>
  <c r="F268"/>
  <c r="F267" s="1"/>
  <c r="F266" s="1"/>
  <c r="F262"/>
  <c r="F258" s="1"/>
  <c r="F257" s="1"/>
  <c r="F256" s="1"/>
  <c r="F255" s="1"/>
  <c r="F251"/>
  <c r="F250" s="1"/>
  <c r="F248"/>
  <c r="F246"/>
  <c r="F240"/>
  <c r="F239" s="1"/>
  <c r="F237"/>
  <c r="F236" s="1"/>
  <c r="F234"/>
  <c r="F233" s="1"/>
  <c r="F230"/>
  <c r="F229" s="1"/>
  <c r="F228"/>
  <c r="F226"/>
  <c r="F221"/>
  <c r="F220" s="1"/>
  <c r="F215"/>
  <c r="F214" s="1"/>
  <c r="F213" s="1"/>
  <c r="F210"/>
  <c r="F208"/>
  <c r="F201"/>
  <c r="F195"/>
  <c r="F190" s="1"/>
  <c r="F186"/>
  <c r="F185" s="1"/>
  <c r="F184" s="1"/>
  <c r="F179"/>
  <c r="F178" s="1"/>
  <c r="F172"/>
  <c r="F171" s="1"/>
  <c r="F170" s="1"/>
  <c r="F169" s="1"/>
  <c r="F166"/>
  <c r="F164"/>
  <c r="F155"/>
  <c r="F153"/>
  <c r="F150"/>
  <c r="F147" s="1"/>
  <c r="F142"/>
  <c r="F141" s="1"/>
  <c r="F140" s="1"/>
  <c r="F136"/>
  <c r="F135" s="1"/>
  <c r="F134" s="1"/>
  <c r="F130"/>
  <c r="F129" s="1"/>
  <c r="F127"/>
  <c r="F126" s="1"/>
  <c r="F121"/>
  <c r="F119"/>
  <c r="F112"/>
  <c r="F101" s="1"/>
  <c r="F102"/>
  <c r="F98"/>
  <c r="F97" s="1"/>
  <c r="F96" s="1"/>
  <c r="F93"/>
  <c r="F92" s="1"/>
  <c r="F90"/>
  <c r="F89" s="1"/>
  <c r="F86"/>
  <c r="F85" s="1"/>
  <c r="F78"/>
  <c r="F77" s="1"/>
  <c r="F76" s="1"/>
  <c r="F74"/>
  <c r="F73" s="1"/>
  <c r="F72" s="1"/>
  <c r="F70"/>
  <c r="F69" s="1"/>
  <c r="F68" s="1"/>
  <c r="F66"/>
  <c r="F65" s="1"/>
  <c r="F64" s="1"/>
  <c r="F60"/>
  <c r="F59" s="1"/>
  <c r="F54"/>
  <c r="F53" s="1"/>
  <c r="F52" s="1"/>
  <c r="F50"/>
  <c r="F48"/>
  <c r="F42"/>
  <c r="F41" s="1"/>
  <c r="F40" s="1"/>
  <c r="F39" s="1"/>
  <c r="F33"/>
  <c r="F32"/>
  <c r="F31" s="1"/>
  <c r="F26" s="1"/>
  <c r="F24"/>
  <c r="F22"/>
  <c r="F17"/>
  <c r="F15"/>
  <c r="H312" l="1"/>
  <c r="H12"/>
  <c r="E122" i="71"/>
  <c r="E103" s="1"/>
  <c r="H80" i="57"/>
  <c r="F321"/>
  <c r="F320"/>
  <c r="F345"/>
  <c r="H367"/>
  <c r="H342" s="1"/>
  <c r="H334" s="1"/>
  <c r="G342" i="71"/>
  <c r="G341" s="1"/>
  <c r="F219" i="57"/>
  <c r="F218" s="1"/>
  <c r="E12" i="71"/>
  <c r="E178"/>
  <c r="E341"/>
  <c r="E18"/>
  <c r="E10" s="1"/>
  <c r="F361" i="57"/>
  <c r="E86" i="71"/>
  <c r="E78" s="1"/>
  <c r="H217" i="57"/>
  <c r="H204" s="1"/>
  <c r="F200"/>
  <c r="F197"/>
  <c r="H183"/>
  <c r="H20"/>
  <c r="H19" s="1"/>
  <c r="H11" s="1"/>
  <c r="H10" s="1"/>
  <c r="H83"/>
  <c r="E282" i="71"/>
  <c r="E276" s="1"/>
  <c r="E237"/>
  <c r="G340"/>
  <c r="F14" i="57"/>
  <c r="F13" s="1"/>
  <c r="F21"/>
  <c r="F295"/>
  <c r="F294" s="1"/>
  <c r="F288" s="1"/>
  <c r="F314"/>
  <c r="F313" s="1"/>
  <c r="F47"/>
  <c r="F46" s="1"/>
  <c r="F118"/>
  <c r="F117" s="1"/>
  <c r="F116" s="1"/>
  <c r="F115" s="1"/>
  <c r="F189"/>
  <c r="F188" s="1"/>
  <c r="F372"/>
  <c r="F371" s="1"/>
  <c r="H146"/>
  <c r="H145" s="1"/>
  <c r="F88"/>
  <c r="F338"/>
  <c r="F337" s="1"/>
  <c r="F336" s="1"/>
  <c r="F335" s="1"/>
  <c r="F100"/>
  <c r="F95" s="1"/>
  <c r="F163"/>
  <c r="F162" s="1"/>
  <c r="F161" s="1"/>
  <c r="F160" s="1"/>
  <c r="F159" s="1"/>
  <c r="F225"/>
  <c r="F280"/>
  <c r="F279" s="1"/>
  <c r="F289"/>
  <c r="F207"/>
  <c r="F63"/>
  <c r="F84"/>
  <c r="F133"/>
  <c r="F132" s="1"/>
  <c r="F152"/>
  <c r="F146" s="1"/>
  <c r="F177"/>
  <c r="F176" s="1"/>
  <c r="F175" s="1"/>
  <c r="F174" s="1"/>
  <c r="F206"/>
  <c r="F205" s="1"/>
  <c r="F245"/>
  <c r="F244" s="1"/>
  <c r="F243" s="1"/>
  <c r="F12"/>
  <c r="F57"/>
  <c r="F58"/>
  <c r="F319"/>
  <c r="F318" s="1"/>
  <c r="F312" s="1"/>
  <c r="F125"/>
  <c r="F124" s="1"/>
  <c r="F139"/>
  <c r="F138" s="1"/>
  <c r="F367" l="1"/>
  <c r="F80"/>
  <c r="F344"/>
  <c r="F343" s="1"/>
  <c r="F342" s="1"/>
  <c r="F334" s="1"/>
  <c r="E9" i="71"/>
  <c r="F254" i="57"/>
  <c r="F253" s="1"/>
  <c r="F183"/>
  <c r="F217"/>
  <c r="F204" s="1"/>
  <c r="F20"/>
  <c r="F19" s="1"/>
  <c r="F11" s="1"/>
  <c r="H144"/>
  <c r="H114" s="1"/>
  <c r="H9" s="1"/>
  <c r="F83"/>
  <c r="F145"/>
  <c r="F144"/>
  <c r="F114" s="1"/>
  <c r="F10" l="1"/>
  <c r="F9" s="1"/>
  <c r="E13" i="60" l="1"/>
  <c r="E19"/>
  <c r="C19"/>
  <c r="C13"/>
  <c r="C12" i="59" l="1"/>
  <c r="E12" l="1"/>
  <c r="C17"/>
  <c r="C41" i="55" l="1"/>
  <c r="E10" i="59" l="1"/>
  <c r="C10"/>
  <c r="G96" i="71" l="1"/>
  <c r="G95"/>
  <c r="G165"/>
  <c r="D10" i="55"/>
  <c r="C10"/>
  <c r="G157" i="71" l="1"/>
  <c r="G156" l="1"/>
  <c r="G155" s="1"/>
  <c r="E9" i="59" l="1"/>
  <c r="C9"/>
  <c r="G269" i="71" l="1"/>
  <c r="G268" s="1"/>
  <c r="G267" s="1"/>
  <c r="G263" s="1"/>
  <c r="G237" s="1"/>
  <c r="G225"/>
  <c r="G226"/>
  <c r="G222"/>
  <c r="G221" s="1"/>
  <c r="G220" s="1"/>
  <c r="G208"/>
  <c r="G207" s="1"/>
  <c r="G206" s="1"/>
  <c r="G205" s="1"/>
  <c r="G175"/>
  <c r="G167" s="1"/>
  <c r="G147" s="1"/>
  <c r="G136"/>
  <c r="G135" s="1"/>
  <c r="G129"/>
  <c r="G128" s="1"/>
  <c r="G127" s="1"/>
  <c r="G109"/>
  <c r="G108" s="1"/>
  <c r="G107" s="1"/>
  <c r="G106" s="1"/>
  <c r="G100"/>
  <c r="G93"/>
  <c r="G89"/>
  <c r="G88" s="1"/>
  <c r="G81"/>
  <c r="G80" s="1"/>
  <c r="G47"/>
  <c r="G39" s="1"/>
  <c r="G40"/>
  <c r="G16"/>
  <c r="G14"/>
  <c r="E23" i="61"/>
  <c r="C23"/>
  <c r="G26" i="62"/>
  <c r="F26"/>
  <c r="D26"/>
  <c r="C26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  <c r="H8"/>
  <c r="E8"/>
  <c r="C80" i="55"/>
  <c r="D72"/>
  <c r="D70" s="1"/>
  <c r="C72"/>
  <c r="C70" s="1"/>
  <c r="D59"/>
  <c r="D47"/>
  <c r="C47"/>
  <c r="D41"/>
  <c r="D36"/>
  <c r="C36"/>
  <c r="D33"/>
  <c r="C33"/>
  <c r="D30"/>
  <c r="C30"/>
  <c r="D19"/>
  <c r="C19"/>
  <c r="D14"/>
  <c r="C14"/>
  <c r="G13" i="71" l="1"/>
  <c r="G122"/>
  <c r="G103" s="1"/>
  <c r="G178"/>
  <c r="G92"/>
  <c r="G91"/>
  <c r="G87"/>
  <c r="G79"/>
  <c r="D9" i="55"/>
  <c r="C9"/>
  <c r="H26" i="62"/>
  <c r="E26"/>
  <c r="D58" i="55"/>
  <c r="C58"/>
  <c r="G86" i="71" l="1"/>
  <c r="G78" s="1"/>
  <c r="G12"/>
  <c r="G11"/>
  <c r="G10" s="1"/>
  <c r="G279"/>
  <c r="G278" s="1"/>
  <c r="G277" s="1"/>
  <c r="G276" s="1"/>
  <c r="D84" i="55"/>
  <c r="C84"/>
  <c r="G9" i="71" l="1"/>
  <c r="E17" i="59"/>
  <c r="E14" s="1"/>
  <c r="C14"/>
  <c r="E8" l="1"/>
  <c r="C8"/>
</calcChain>
</file>

<file path=xl/sharedStrings.xml><?xml version="1.0" encoding="utf-8"?>
<sst xmlns="http://schemas.openxmlformats.org/spreadsheetml/2006/main" count="3802" uniqueCount="1050">
  <si>
    <t>1 13 01995 05 0000 130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</si>
  <si>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</si>
  <si>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</si>
  <si>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</si>
  <si>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</si>
  <si>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ШТРАФЫ, САНКЦИИ, ВОЗМЕЩЕНИЕ УЩЕРБА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</si>
  <si>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 (ДН)</t>
  </si>
  <si>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</si>
  <si>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>Гранты начинающим предпринимателям на создание собственного бизнеса</t>
  </si>
  <si>
    <t>Подпрограмма  "Развитие системы художественного образования в Алагирском районе"</t>
  </si>
  <si>
    <t>Обеспечение деятельности учреждений дополнительного образования в сфере культуры</t>
  </si>
  <si>
    <t>Подпрограмма  "Реализация муниципальной политики в сфере культуры на территории Алагирского района"</t>
  </si>
  <si>
    <t>Обеспечение деятельности культурно-досуговых учреждений</t>
  </si>
  <si>
    <t>Обеспечение деятельности музеев</t>
  </si>
  <si>
    <t>Обеспечение деятельности библиотек</t>
  </si>
  <si>
    <t>Молодежная политика</t>
  </si>
  <si>
    <t>Подпрограмма "Оздоровительная кампания детей"</t>
  </si>
  <si>
    <t>Предоставление молодым семьям социальных выплат в установленном порядке</t>
  </si>
  <si>
    <t>Подпрограмма "Развитие системы дошкольного образования"</t>
  </si>
  <si>
    <t>Софинансирование по соглашению</t>
  </si>
  <si>
    <t>Непрограммные расходы</t>
  </si>
  <si>
    <t>1 17 01050 05 0000 180</t>
  </si>
  <si>
    <t>Невыясненные поступления, зачисляемые в бюджеты муниципальных районов</t>
  </si>
  <si>
    <t>из средств местного бюджета</t>
  </si>
  <si>
    <t>всего</t>
  </si>
  <si>
    <t>ИТОГО:</t>
  </si>
  <si>
    <t>1 17 00000 00 0000 000</t>
  </si>
  <si>
    <t>ПРОЧИЕ НЕНАЛОГОВЫЕ ДОХОДЫ</t>
  </si>
  <si>
    <t>1 17 05050 10 0000 180</t>
  </si>
  <si>
    <t>Налоги на совокупный доход</t>
  </si>
  <si>
    <t>Единый сельскохозяйственный налог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</si>
  <si>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</si>
  <si>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</si>
  <si>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</si>
  <si>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</si>
  <si>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</si>
  <si>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</si>
  <si>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</si>
  <si>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</si>
  <si>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ВСЕГО ДОХОДОВ</t>
  </si>
  <si>
    <t>1 11 05025 05 0000 120</t>
  </si>
  <si>
    <t xml:space="preserve">Доходы </t>
  </si>
  <si>
    <t>Резервные фонды</t>
  </si>
  <si>
    <t>Уплата налогов, сборов и иных платежей</t>
  </si>
  <si>
    <t>Обеспечение функционирования аппарата управления образования АМС Алагирского района</t>
  </si>
  <si>
    <t>Приложение 7</t>
  </si>
  <si>
    <t>Подпрограмма "Реализация муниципальной политики в сфере культуры на территории Алагирского района"</t>
  </si>
  <si>
    <t>Налоги на товары (работы, услуги), реализуемые на территории Российской Федерации</t>
  </si>
  <si>
    <t>1 06 01030 13 0000 110</t>
  </si>
  <si>
    <t>1 11 05013 13 0000 120</t>
  </si>
  <si>
    <t>1 11 05025 13 0000 120</t>
  </si>
  <si>
    <t>1 11 05035 13 0000 120</t>
  </si>
  <si>
    <t>1 11 09045 13 0000 120</t>
  </si>
  <si>
    <t>1 13 01995 13 0000 130</t>
  </si>
  <si>
    <t>1 14 02052 13 0000 410</t>
  </si>
  <si>
    <t>1 14 02053 13 0000 410</t>
  </si>
  <si>
    <t>1 14 02052 13 0000 440</t>
  </si>
  <si>
    <t>1 14 02053 13 0000 440</t>
  </si>
  <si>
    <t>1 14 06013 13 0000 430</t>
  </si>
  <si>
    <t>1 14 06025 13 0000 430</t>
  </si>
  <si>
    <t>1 15 02050 13 0000 140</t>
  </si>
  <si>
    <t>1 17 01050 13 0000 180</t>
  </si>
  <si>
    <t>1 17 05050 13 0000 180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</si>
  <si>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</t>
  </si>
  <si>
    <t>Подпрограмма "Поддержка семьи и детства"</t>
  </si>
  <si>
    <t>78 00 0 00000</t>
  </si>
  <si>
    <t>в бюджет городского поселения</t>
  </si>
  <si>
    <t>в бюджеты сельских поселений</t>
  </si>
  <si>
    <t>НАЛОГИ НА ПРИБЫЛЬ, ДОХОДЫ</t>
  </si>
  <si>
    <t>Налог на доходы физических лиц (взимаемого на территориях городских поселений)</t>
  </si>
  <si>
    <t>Налог на доходы физических лиц (взимаемого на территориях сельских поселений)</t>
  </si>
  <si>
    <t>НАЛОГИ НА СОВОКУПНЫЙ ДОХОД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</si>
  <si>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</si>
  <si>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</si>
  <si>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</si>
  <si>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1 06 06033 05 0000 110</t>
  </si>
  <si>
    <t>Земельный налог с организаций, обладающих земельным участком, расположенным в границах межселенных территорий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</si>
  <si>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</si>
  <si>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</si>
  <si>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1 06 06033 13 0000 110</t>
  </si>
  <si>
    <t>Земельный налог с организаций, обладающих земельным участком, расположенным в границах городских  поселений</t>
  </si>
  <si>
    <t>1 06 06043 05 0000 110</t>
  </si>
  <si>
    <t>Земельный налог с физических лиц, обладающих земельным участком, расположенным в границах межселенных территорий</t>
  </si>
  <si>
    <t>1 06 06043 10 0000 110</t>
  </si>
  <si>
    <t>Земельный налог с физических лиц, обладающих земельным участком, расположенным в границах  сельских  поселений</t>
  </si>
  <si>
    <t>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</si>
  <si>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</si>
  <si>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>ГОСУДАРСТВЕННАЯ ПОШЛИНА</t>
  </si>
  <si>
    <t>0107</t>
  </si>
  <si>
    <t xml:space="preserve"> Обеспечение проведения выборов и референдумов</t>
  </si>
  <si>
    <t>Налог, взимаемый в связи с применением упрощенной системы налогообложения</t>
  </si>
  <si>
    <t>1 06 02000 02 0000 110</t>
  </si>
  <si>
    <t>Налог на имущество организаций</t>
  </si>
  <si>
    <t>1 06 02010 02 0000 110</t>
  </si>
  <si>
    <t>Налог на имущество организаций по имуществу, не входящему в Единую систему газоснабжения</t>
  </si>
  <si>
    <t>1 06 02020 02 0000 110</t>
  </si>
  <si>
    <t>Налог на имущество организаций по имуществу, входящему в Единую систему газоснабжения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</si>
  <si>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</si>
  <si>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</si>
  <si>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1 08 07082 01 0000 110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</si>
  <si>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</si>
  <si>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ЗАДОЛЖЕННОСТЬ И ПЕРЕРАСЧЕТЫ ПО ОТМЕНЕННЫМ НАЛОГАМ, СБОРАМ И ИНЫМ ОБЯЗАТЕЛЬНЫМ ПЛАТЕЖАМ</t>
  </si>
  <si>
    <t>1 09 04053 05 0000 110</t>
  </si>
  <si>
    <t>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</si>
  <si>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</si>
  <si>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1 09 04053 13 0000 110</t>
  </si>
  <si>
    <t>Земельный налог (по обязательствам, возникшим до 1 января 2006 года), мобилизуемый на территориях городских поселений</t>
  </si>
  <si>
    <t>1 09 07013 05 0000 110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</si>
  <si>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</si>
  <si>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</si>
  <si>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Налог на доходы физических лиц (взимаемого на межселенных территориях)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</si>
  <si>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</si>
  <si>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</si>
  <si>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Другие вопросы в области национальной экономики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</si>
  <si>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</si>
  <si>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1 14 02053 05 0000 440</t>
  </si>
  <si>
    <t>1 14 02052 10 0000 410</t>
  </si>
  <si>
    <t>(тыс.руб.)</t>
  </si>
  <si>
    <t>0709</t>
  </si>
  <si>
    <t>0314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</si>
  <si>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</si>
  <si>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</si>
  <si>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НАЛОГОВЫЕ И НЕНАЛОГОВЫЕ ДОХОДЫ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</si>
  <si>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</si>
  <si>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Источники финансирования дефицита бюджета</t>
  </si>
  <si>
    <t>Привлечение средств для финансирования дефицита бюджета и погашения долговых обязательств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</si>
  <si>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</si>
  <si>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</si>
  <si>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</si>
  <si>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</si>
  <si>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</si>
  <si>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1 14 07030 05 0000 410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</si>
  <si>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межселенных территорий муниципальных районов,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</si>
  <si>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1 14 07030 10 0000 410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</si>
  <si>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</si>
  <si>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1 14 07030 13 0000 410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</si>
  <si>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городских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</si>
  <si>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</si>
  <si>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</si>
  <si>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Невыясненные поступления, зачисляемые в бюджеты сельских поселений</t>
  </si>
  <si>
    <t>Невыясненные поступления, зачисляемые в бюджеты городских поселений</t>
  </si>
  <si>
    <t>Прочие неналоговые доходы бюджетов сельских поселений</t>
  </si>
  <si>
    <t>Прочие неналоговые доходы бюджетов городских поселений</t>
  </si>
  <si>
    <t>Другие вопросы в области социальной политики</t>
  </si>
  <si>
    <t xml:space="preserve">Единый сельскохозяйственный налог </t>
  </si>
  <si>
    <t>0501</t>
  </si>
  <si>
    <t>Жилищное хозяйство</t>
  </si>
  <si>
    <t>Субвенции бюджетам муниципальных районов на выполнение передаваемых полномочий субъектов Российской Федерации (получение общедоступного  и бесплатного дошкольного образования в муниципальных дошкольных образовательных организациях)</t>
  </si>
  <si>
    <t>Субвенции бюджетам муниципальных районов на выполнение передаваемых полномочий субъектов Российской Федерации (получение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учреждениях)</t>
  </si>
  <si>
    <t>Субвенции бюджетам муниципальных районов на выполнение передаваемых полномочий субъектов Российской Федерации (организация и поддержка учреждений культуры)</t>
  </si>
  <si>
    <t>Субвенции бюджетам муниципальных районов на выполнение передаваемых полномочий субъектов Российской Федерации  (расчет и предоставление дотаций бюджетам поселений)</t>
  </si>
  <si>
    <t>Субвенции бюджетам муниципальных районов на выполнение передаваемых полномочий субъектов Российской Федерации(организация деятельности административных комиссий)</t>
  </si>
  <si>
    <t>Межбюджетные трансферты сельским поселениям</t>
  </si>
  <si>
    <t>Межбюджетные трансферты городскому поселению</t>
  </si>
  <si>
    <t>Дотации на выравнивание бюджетной обеспеченности городских поселений из регионального фонда финансовой поддержки</t>
  </si>
  <si>
    <t>Дотации на выравнивание бюджетной обеспеченности сельских поселений из регионального фонда финансовой поддержки</t>
  </si>
  <si>
    <t>Дотации на выравнивание бюджетной обеспеченности сельских поселений из районного фонда финансовой поддержки</t>
  </si>
  <si>
    <t>Субсидии юридическим лицам (кроме некоммерческих организаций), индивидуальным предпринимателям, физическим лицам</t>
  </si>
  <si>
    <t>Межбюджетные трансферты городским поселениям</t>
  </si>
  <si>
    <t>Другие вопросы в области образования</t>
  </si>
  <si>
    <t>1 05 01000 00 0000 110</t>
  </si>
  <si>
    <t>870</t>
  </si>
  <si>
    <t>730</t>
  </si>
  <si>
    <t>Резервные средства</t>
  </si>
  <si>
    <t>Специальные расходы</t>
  </si>
  <si>
    <t>810</t>
  </si>
  <si>
    <t>Субвенции</t>
  </si>
  <si>
    <t>530</t>
  </si>
  <si>
    <t>1 05 01010 01 0000 110</t>
  </si>
  <si>
    <t>1 05 01020 01 0000 110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</si>
  <si>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</si>
  <si>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муниципальных районов</t>
  </si>
  <si>
    <t>1 13 01995 10 0000 130</t>
  </si>
  <si>
    <t>Кредиты кредитных организаций в валюте Российской Федерации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</si>
  <si>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</si>
  <si>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</si>
  <si>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Дотации бюджетам субъектов  Российской Федерации и муниципальных образований</t>
  </si>
  <si>
    <t>1004</t>
  </si>
  <si>
    <t>Комитет по делам молодежи, физической культуре и спорта АМС Алагирского района</t>
  </si>
  <si>
    <t>0707</t>
  </si>
  <si>
    <t>1100</t>
  </si>
  <si>
    <t xml:space="preserve">Физическая культура </t>
  </si>
  <si>
    <t>1003</t>
  </si>
  <si>
    <t>Управление культуры АМС Алагирского района</t>
  </si>
  <si>
    <t xml:space="preserve">КУЛЬТУРА, КИНЕМАТОГРАФИЯ </t>
  </si>
  <si>
    <t>0800</t>
  </si>
  <si>
    <t>0801</t>
  </si>
  <si>
    <t>0804</t>
  </si>
  <si>
    <t>Обслуживание государственного внутреннего и муниципального долга</t>
  </si>
  <si>
    <t>1401</t>
  </si>
  <si>
    <t>1 13 00000 00 0000 000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</si>
  <si>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</si>
  <si>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</si>
  <si>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1 14 02053 05 0000 410</t>
  </si>
  <si>
    <t>1 14 02052 05 0000 440</t>
  </si>
  <si>
    <t>Охрана семьи и детства</t>
  </si>
  <si>
    <t>Социальное обеспечение населения</t>
  </si>
  <si>
    <t>Плата за негативное воздействие на окружающую среду</t>
  </si>
  <si>
    <t>Налоги на прибыль, доходы</t>
  </si>
  <si>
    <t>05 02</t>
  </si>
  <si>
    <t>Администрация местного самоуправления Алагирского района</t>
  </si>
  <si>
    <t>1 08 07174 01 0000 110</t>
  </si>
  <si>
    <t>Прочие местные налоги и сборы, мобилизуемые на территориях муниципальных районов</t>
  </si>
  <si>
    <t>Финансовое управление АМС Алагирского района</t>
  </si>
  <si>
    <t>1 08 04020 01 0000 110</t>
  </si>
  <si>
    <t>Приложение 10</t>
  </si>
  <si>
    <t>1 17 01050 10 0000 180</t>
  </si>
  <si>
    <t>1 17 05050 05 0000 180</t>
  </si>
  <si>
    <t>Прочие неналоговые доходы бюджетов муниципальных районов</t>
  </si>
  <si>
    <t>1 09 07033 05 0000 110</t>
  </si>
  <si>
    <t>Дорожное хозяйство (дорожные фонды)</t>
  </si>
  <si>
    <t>0409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</si>
  <si>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</si>
  <si>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1 09 07043 05 0000 110</t>
  </si>
  <si>
    <t>1 09 07053 05 0000 110</t>
  </si>
  <si>
    <t>СОЦИАЛЬНАЯ ПОЛИТИКА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</si>
  <si>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</si>
  <si>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</si>
  <si>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000 01 02 00 00 00 0000 000</t>
  </si>
  <si>
    <t>000 01 02 00 00 00 0000 700</t>
  </si>
  <si>
    <t>000 01 02 00 00 05 0000 710</t>
  </si>
  <si>
    <t>000 01 03 00 00 00 0000 000</t>
  </si>
  <si>
    <t>Платежи при пользовании природными ресурсами</t>
  </si>
  <si>
    <t>Доходы от продажи материальных и нематериальных активов</t>
  </si>
  <si>
    <t>1 01 02000 01 0000 110</t>
  </si>
  <si>
    <t>1 11 05035 05 0000 120</t>
  </si>
  <si>
    <t>1 08 03010 01 0000 110</t>
  </si>
  <si>
    <t>1 01 00000 00 0000 000</t>
  </si>
  <si>
    <t>1 01 02010 01 0000 110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</si>
  <si>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</si>
  <si>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</si>
  <si>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Государственная пошлина за выдачу разрешения на установку рекламной конструкции</t>
  </si>
  <si>
    <t>1 08 07150 01 0000 110</t>
  </si>
  <si>
    <t>1 14 06025 05 0000 430</t>
  </si>
  <si>
    <t>0113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</si>
  <si>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</si>
  <si>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1 11 09045 10 0000 120</t>
  </si>
  <si>
    <t>ГЛ</t>
  </si>
  <si>
    <t>Раздел, подраздел</t>
  </si>
  <si>
    <t>Вид расходов</t>
  </si>
  <si>
    <t xml:space="preserve">ВСЕГО  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</si>
  <si>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</si>
  <si>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</si>
  <si>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</si>
  <si>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</si>
  <si>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</si>
  <si>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Обеспечение функционирования управления по земельным отношениям, собственности и сельскому хозяйству АМС Алагирского района</t>
  </si>
  <si>
    <t>Другие вопросы в области культуры, кинематографии</t>
  </si>
  <si>
    <t>110</t>
  </si>
  <si>
    <t>610</t>
  </si>
  <si>
    <t>Субсидии бюджетным учреждениям</t>
  </si>
  <si>
    <t>Расходы на выплаты персоналу казенных учреждений</t>
  </si>
  <si>
    <t>310</t>
  </si>
  <si>
    <t>Публичные нормативные социальные выплаты гражданам</t>
  </si>
  <si>
    <t>320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</si>
  <si>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</si>
  <si>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Социальные выплаты гражданам, кроме публичных нормативных социальных выплат</t>
  </si>
  <si>
    <t>Процентные платежи по муниципальному долгу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</si>
  <si>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</si>
  <si>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Строительство, реконструкция и содержание автомобильных дорог общего пользования</t>
  </si>
  <si>
    <t>1 06 00000 00 0000 000</t>
  </si>
  <si>
    <t>Налоги на имущество</t>
  </si>
  <si>
    <t>1 09 00000 00 0000 000</t>
  </si>
  <si>
    <t>Наименование</t>
  </si>
  <si>
    <t>(в процентах)</t>
  </si>
  <si>
    <t>консолидир. бюджет района</t>
  </si>
  <si>
    <t>в т.ч.</t>
  </si>
  <si>
    <t>в бюджет муниц. района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</si>
  <si>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</si>
  <si>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</si>
  <si>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</si>
  <si>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</si>
  <si>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0700</t>
  </si>
  <si>
    <t>ОБРАЗОВАНИЕ</t>
  </si>
  <si>
    <t>ФИЗИЧЕСКАЯ КУЛЬТУРА И СПОРТ</t>
  </si>
  <si>
    <t>СРЕДСТВА МАССОВОЙ ИНФОРМАЦИИ</t>
  </si>
  <si>
    <t>1200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</si>
  <si>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</si>
  <si>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</si>
  <si>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</si>
  <si>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№ п/п</t>
  </si>
  <si>
    <t>АМС Црауского сельского поселения</t>
  </si>
  <si>
    <t>АМС Бирагзангского сельского поселения</t>
  </si>
  <si>
    <t>АМС Суадагского сельского поселения</t>
  </si>
  <si>
    <t>АМС Хаталдонского сельского поселения</t>
  </si>
  <si>
    <t>АМС Дзуарикауского сельского поселения</t>
  </si>
  <si>
    <t>АМС Майрамадагского сельского поселения</t>
  </si>
  <si>
    <t>АМС Ногкауского сельского поселения</t>
  </si>
  <si>
    <t>АМС Рамоновского сельского поселения</t>
  </si>
  <si>
    <t>АМС Горно-Карцинского сельского поселения</t>
  </si>
  <si>
    <t>АМС Унальского сельского поселения</t>
  </si>
  <si>
    <t>1 14 02053 10 0000 410</t>
  </si>
  <si>
    <t>1 14 02052 10 0000 440</t>
  </si>
  <si>
    <t>1 14 02053 10 0000 440</t>
  </si>
  <si>
    <t>1 14 06025 10 0000 430</t>
  </si>
  <si>
    <t>1 17 02020 05 0000 180</t>
  </si>
  <si>
    <t>1 11 05013 05 0000 120</t>
  </si>
  <si>
    <t>ВСЕГО</t>
  </si>
  <si>
    <t>Наименование поселений</t>
  </si>
  <si>
    <t>Единый налог на вмененный доход для отдельных видов деятельности</t>
  </si>
  <si>
    <t>Расходы на обеспечение функций муниципальных органов</t>
  </si>
  <si>
    <t>Приложение  2</t>
  </si>
  <si>
    <t>Приложение 6</t>
  </si>
  <si>
    <t>Обеспечение функционирования Единой дежурно-диспетчерской службы Алагирского района</t>
  </si>
  <si>
    <t>Периодические издания, учрежденные органами местного самоуправления</t>
  </si>
  <si>
    <t>Иные межбюджетные трансферты</t>
  </si>
  <si>
    <t>Проведение муниципальных выборов</t>
  </si>
  <si>
    <t>Субвенции бюджетам муниципальных районов на выполнение передаваемых полномочий субъектов Российской Федерации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</si>
  <si>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</si>
  <si>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</si>
  <si>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1 15 02050 10 0000 140</t>
  </si>
  <si>
    <t>АМС Цейского сельского поселения</t>
  </si>
  <si>
    <t>АМС Зарамагского сельского поселения</t>
  </si>
  <si>
    <t>АМС Нарского сельского поселения</t>
  </si>
  <si>
    <t>АМС Мизурского сельского поселения</t>
  </si>
  <si>
    <t>АМС Буронского сельского поселения</t>
  </si>
  <si>
    <t>АМС Фиагдонского сельского поселения</t>
  </si>
  <si>
    <t>АМС Алагирского городского поселения</t>
  </si>
  <si>
    <t>Налог, взимаемый с налогоплательщиков, выбравших в качестве объекта налогообложения  доходы</t>
  </si>
  <si>
    <t>Управление по земельным отношениям, собственности и сельскому хозяйству АМС Алагирского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</si>
  <si>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</si>
  <si>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администрации местного самоуправления</t>
  </si>
  <si>
    <t>Целевая статья</t>
  </si>
  <si>
    <t>240</t>
  </si>
  <si>
    <t>Иные закупки товаров, работ и услуг для обеспечения государственных (муниципальных) нужд</t>
  </si>
  <si>
    <t>0309</t>
  </si>
  <si>
    <t>Расходы на выплаты по оплате труда работников муниципальных органов</t>
  </si>
  <si>
    <t>120</t>
  </si>
  <si>
    <t>Расходы на выплаты персоналу государственных (муниципальных) органов</t>
  </si>
  <si>
    <t>Расходы на выполнение функций муниципальных органов</t>
  </si>
  <si>
    <t>Обеспечение функционирования финансового управления АМС Алагирского района</t>
  </si>
  <si>
    <t>Обеспечение функционирования контрольно-счетной палаты Алагирского района</t>
  </si>
  <si>
    <t>Обеспечение функционирования административной комиссии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</si>
  <si>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</si>
  <si>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</si>
  <si>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 xml:space="preserve">Обеспечение деятельности учебно-методических кабинетов, централизованной бухгалтерии, ремонтно-строительной бригады и информационно-ресурсного центра </t>
  </si>
  <si>
    <t>Обеспечение функционирования  редакции газеты "Заря"</t>
  </si>
  <si>
    <t>Субвенция на осуществление первичного воинского учета на территориях, где отсутствуют военные комиссариаты</t>
  </si>
  <si>
    <t>Обеспечение функционирования аппарата управления культуры АМС Алагирского района</t>
  </si>
  <si>
    <t>850</t>
  </si>
  <si>
    <t>(тыс. руб.)</t>
  </si>
  <si>
    <t>Коды классификации источников финансирования дефицитов бюджетов</t>
  </si>
  <si>
    <t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</si>
  <si>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</si>
  <si>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</si>
  <si>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</si>
  <si>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</si>
  <si>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000 01 02 00 00 05 0000 810</t>
  </si>
  <si>
    <t>Погашение  бюджетами муниципальных районов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</si>
  <si>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</si>
  <si>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</si>
  <si>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</si>
  <si>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</si>
  <si>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в валюте Российской Федерации</t>
  </si>
  <si>
    <t>000 01 03 01 00 00 0000 800</t>
  </si>
  <si>
    <t>000 01 03 01 00 05 0000 810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</si>
  <si>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</si>
  <si>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Единая дежурно-диспетчерская служба Алагирского района</t>
  </si>
  <si>
    <t>Расходы на проектно-сметную документацию, экспертизу</t>
  </si>
  <si>
    <t>Код бюджетной   классификации             Российской Федерации</t>
  </si>
  <si>
    <t>1 03 00000 00 0000 000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</si>
  <si>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</si>
  <si>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</si>
  <si>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1 05 01011 01 0000 110</t>
  </si>
  <si>
    <t>1 05 01021 01 0000 110</t>
  </si>
  <si>
    <t>1 05 02010 02 0000 110</t>
  </si>
  <si>
    <t>1 05 03010 01 0000 110</t>
  </si>
  <si>
    <t>Мероприятия в области социальной политики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</si>
  <si>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</si>
  <si>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</si>
  <si>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</si>
  <si>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</si>
  <si>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1 09 04040 01 0000 110</t>
  </si>
  <si>
    <t>Налог с имущества, переходящего в порядке наследования или дарения</t>
  </si>
  <si>
    <t>АМС Красноходского сельского поселения</t>
  </si>
  <si>
    <t>-</t>
  </si>
  <si>
    <t>1 05 03000 01 0000 110</t>
  </si>
  <si>
    <t xml:space="preserve">1 06 00000 00 0000 000 </t>
  </si>
  <si>
    <t>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</si>
  <si>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</si>
  <si>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1 06 01030 10 0000 110</t>
  </si>
  <si>
    <t>1000</t>
  </si>
  <si>
    <t>Земельный налог (по обязательствам, возникшим до 1 января 2006 года), мобилизуемый на межселенных территориях</t>
  </si>
  <si>
    <t>76 0 00 00000</t>
  </si>
  <si>
    <t>76 1 00 00000</t>
  </si>
  <si>
    <t>76 1 00 40010</t>
  </si>
  <si>
    <t>76 1 00 40020</t>
  </si>
  <si>
    <t>76 2 00 00000</t>
  </si>
  <si>
    <t>76 2 00 40010</t>
  </si>
  <si>
    <t>76 2 00 40020</t>
  </si>
  <si>
    <t>476</t>
  </si>
  <si>
    <t>77 0 00 00000</t>
  </si>
  <si>
    <t>77 3 00 00000</t>
  </si>
  <si>
    <t>77 3 00 40010</t>
  </si>
  <si>
    <t>77 3 00 40020</t>
  </si>
  <si>
    <t>77 4 00 00000</t>
  </si>
  <si>
    <t>77 4 00 40010</t>
  </si>
  <si>
    <t>77 4 00 40020</t>
  </si>
  <si>
    <t>78 1 00 00000</t>
  </si>
  <si>
    <t>78 1 00 40010</t>
  </si>
  <si>
    <t>92 0 00 00000</t>
  </si>
  <si>
    <t>99 0 00 00000</t>
  </si>
  <si>
    <t>99 7 00 00000</t>
  </si>
  <si>
    <t>99 7 00 42700</t>
  </si>
  <si>
    <t>78 0 00 00000</t>
  </si>
  <si>
    <t>78 2 00 00000</t>
  </si>
  <si>
    <t xml:space="preserve"> 78 2 00 22740</t>
  </si>
  <si>
    <t>78 2 00 22740</t>
  </si>
  <si>
    <t>06 0 00 00000</t>
  </si>
  <si>
    <t>07 0 00 00000</t>
  </si>
  <si>
    <t>08 0 00 40140</t>
  </si>
  <si>
    <t>09 0 00 00000</t>
  </si>
  <si>
    <t>02 0 00 00000</t>
  </si>
  <si>
    <t>14 0 00 00000</t>
  </si>
  <si>
    <t>15 0 00 00000</t>
  </si>
  <si>
    <t>01 0 00 00000</t>
  </si>
  <si>
    <t>77 5 00 00000</t>
  </si>
  <si>
    <t>77 5 00 40010</t>
  </si>
  <si>
    <t>77 5 00 40020</t>
  </si>
  <si>
    <t>99 1 00 00000</t>
  </si>
  <si>
    <t>77 7 00 00000</t>
  </si>
  <si>
    <t>77 7 00 40010</t>
  </si>
  <si>
    <t>77 7 00 40020</t>
  </si>
  <si>
    <t>16 0 00 00000</t>
  </si>
  <si>
    <t>10 0 00 00000</t>
  </si>
  <si>
    <t>17 0 00 00000</t>
  </si>
  <si>
    <t>17 0 00 49000</t>
  </si>
  <si>
    <t>19 0 00 00000</t>
  </si>
  <si>
    <t>11 0 00 00000</t>
  </si>
  <si>
    <t>11 1 00 00000</t>
  </si>
  <si>
    <t>Оказание материальной помощи участникам ВОВ</t>
  </si>
  <si>
    <t>Помощь гражданам, оказавшимся в трудной жизненной ситуации</t>
  </si>
  <si>
    <t xml:space="preserve">Обеспечение деятельности отдельных муниципальных органов </t>
  </si>
  <si>
    <t>Обеспечение функционирования местных администраций</t>
  </si>
  <si>
    <t>Обеспечение функционирования представительных органов муниципальных образований</t>
  </si>
  <si>
    <t xml:space="preserve">Обеспечение функционирования местных администраций </t>
  </si>
  <si>
    <t>Сельское хозяйство и рыболовство</t>
  </si>
  <si>
    <t>Осуществление полномочий Республики Северная Осетия-Алания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</si>
  <si>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Осуществление полномочий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</si>
  <si>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Расходы на обеспечение деятельности (оказание услуг) общеобразовательных учреждений (за счет средств районного бюджета)</t>
  </si>
  <si>
    <t>Осуществление полномочий Республики Северная Осетия-Алания по организации и поддержке учреждений культуры</t>
  </si>
  <si>
    <t>Доплаты к пенсиям муниципальных служащих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</si>
  <si>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в соответствии с Законом Республики Северная Осетия-Алания от 31 июля 2006 года №42-РЗ "Об образовании"</t>
  </si>
  <si>
    <t>Осуществление полномочий Республики Северная Осетия-Алания по организации деятельности административных комиссий</t>
  </si>
  <si>
    <t>Дотации на выравнивание бюджетной обеспеченности субъектов Российской Федерации и муниципальных образований</t>
  </si>
  <si>
    <t>Налог на доходы физических лиц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</si>
  <si>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</si>
  <si>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Иные выплаты населению</t>
  </si>
  <si>
    <t>Налог на рекламу, мобилизуемый на территориях муниципальных районов</t>
  </si>
  <si>
    <t>Пособия и компенсации по публичным нормативным обязательствам</t>
  </si>
  <si>
    <t>Лицензионный сбор за право торговли спиртными напитками, мобилизуемый на территориях муниципальных районов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</si>
  <si>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</si>
  <si>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1 11 09045 05 0000 120</t>
  </si>
  <si>
    <t>Обслуживание муниципального долга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</si>
  <si>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</si>
  <si>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</si>
  <si>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Коммунальное хозяйство</t>
  </si>
  <si>
    <t>Культура</t>
  </si>
  <si>
    <t>Дошкольное образование</t>
  </si>
  <si>
    <t>Общее образование</t>
  </si>
  <si>
    <t>Молодежная политика и оздоровление детей</t>
  </si>
  <si>
    <t>Периодическая печать и издательства</t>
  </si>
  <si>
    <t>Наименование дохода</t>
  </si>
  <si>
    <t>БЕЗВОЗМЕЗДНЫЕ ПОСТУПЛЕНИЯ</t>
  </si>
  <si>
    <t>2 00 00000 00 0000 000</t>
  </si>
  <si>
    <t>(тыс.руб)</t>
  </si>
  <si>
    <t>1 05 02000 02 0000 110</t>
  </si>
  <si>
    <t>360</t>
  </si>
  <si>
    <t>1 15 02050 05 0000 140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</si>
  <si>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</si>
  <si>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</si>
  <si>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</si>
  <si>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</si>
  <si>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Прочие доходы от оказания платных услуг (работ) получателями средств бюджетов сельских поселений</t>
  </si>
  <si>
    <t>Прочие доходы от оказания платных услуг (работ) получателями средств бюджетов городских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</si>
  <si>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</si>
  <si>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</si>
  <si>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</si>
  <si>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</si>
  <si>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</si>
  <si>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</si>
  <si>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</si>
  <si>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Депутаты представительного органа муниципального образования</t>
  </si>
  <si>
    <t>0103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</si>
  <si>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</si>
  <si>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</si>
  <si>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</si>
  <si>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0106</t>
  </si>
  <si>
    <t>0111</t>
  </si>
  <si>
    <t>Резервные фонды местных администраций</t>
  </si>
  <si>
    <t>0412</t>
  </si>
  <si>
    <t>1001</t>
  </si>
  <si>
    <t>НАЦИОНАЛЬНАЯ ОБОРОНА</t>
  </si>
  <si>
    <t>0200</t>
  </si>
  <si>
    <t>0203</t>
  </si>
  <si>
    <t>из средств республ. бюджета</t>
  </si>
  <si>
    <t>510</t>
  </si>
  <si>
    <t>Дотации</t>
  </si>
  <si>
    <t>1 05 00000 00 0000 000</t>
  </si>
  <si>
    <t>1 08 00000 00 0000 000</t>
  </si>
  <si>
    <t>Государственная пошлина, сборы</t>
  </si>
  <si>
    <t>1 11 05035 10 0000 120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</si>
  <si>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</si>
  <si>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1 11 00000 00 0000 000</t>
  </si>
  <si>
    <t>1 12 00000 00 0000 000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</si>
  <si>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</si>
  <si>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1 12 01000 01 0000 120</t>
  </si>
  <si>
    <t>1 14 00000 00 0000 000</t>
  </si>
  <si>
    <t>1 16 00000 00 0000 000</t>
  </si>
  <si>
    <t>1006</t>
  </si>
  <si>
    <t>1300</t>
  </si>
  <si>
    <t>1301</t>
  </si>
  <si>
    <t>1202</t>
  </si>
  <si>
    <t>Отдел капитального строительства АМС Алагирского района</t>
  </si>
  <si>
    <t>1101</t>
  </si>
  <si>
    <t>0405</t>
  </si>
  <si>
    <t>ЖИЛИЩНО-КОММУНАЛЬНОЕ ХОЗЯЙСТВО</t>
  </si>
  <si>
    <t>0500</t>
  </si>
  <si>
    <t>0502</t>
  </si>
  <si>
    <t>Управление образования АМС Алагирского района</t>
  </si>
  <si>
    <t>0701</t>
  </si>
  <si>
    <t>0702</t>
  </si>
  <si>
    <t>1 14 06013 05 0000 430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</si>
  <si>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</si>
  <si>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Расходы на обеспечение деятельности (оказание услуг) дошкольных образовательных учреждений (за счет средств районного бюджета)</t>
  </si>
  <si>
    <t>Код бюджетной классификации            Российской Федерации</t>
  </si>
  <si>
    <t>99 0 00  00000</t>
  </si>
  <si>
    <t>99 1 00 51180</t>
  </si>
  <si>
    <t>99 2 00 00000</t>
  </si>
  <si>
    <t>99 2 00 51180</t>
  </si>
  <si>
    <t>03 0 00 00000</t>
  </si>
  <si>
    <t>03 1 00 00000</t>
  </si>
  <si>
    <t>11 2 00 00000</t>
  </si>
  <si>
    <t>11 3 00 00000</t>
  </si>
  <si>
    <t>12 0 00 0000</t>
  </si>
  <si>
    <t>11 4 00 00000</t>
  </si>
  <si>
    <t>11 4 00 41520</t>
  </si>
  <si>
    <t>77  0 00 00000</t>
  </si>
  <si>
    <t>77 8 00 00000</t>
  </si>
  <si>
    <t>77 8 00 40010</t>
  </si>
  <si>
    <t>77 8 00 40020</t>
  </si>
  <si>
    <t>03 2 00 00000</t>
  </si>
  <si>
    <t>77 6 00 00000</t>
  </si>
  <si>
    <t>77 6 00 40010</t>
  </si>
  <si>
    <t>77 6 00 40020</t>
  </si>
  <si>
    <t>13 0 00 00000</t>
  </si>
  <si>
    <t>11 7 00 00000</t>
  </si>
  <si>
    <t>11 6 00 00000</t>
  </si>
  <si>
    <t>12 0 00 00000</t>
  </si>
  <si>
    <t>99 5 00 00000</t>
  </si>
  <si>
    <t>99 5 00 41000</t>
  </si>
  <si>
    <t>99 6 00 00000</t>
  </si>
  <si>
    <t>99 6 00 42690</t>
  </si>
  <si>
    <t>99 1 00 42670</t>
  </si>
  <si>
    <t>99 2 00 42670</t>
  </si>
  <si>
    <t>Субвенции бюджетам муниципальных районов на выполнение передаваемых полномочий субъектов Российской Федерации (оздоровление детей)</t>
  </si>
  <si>
    <t>99  2 00 42670</t>
  </si>
  <si>
    <t xml:space="preserve">03 2 00 00000 </t>
  </si>
  <si>
    <t>08 0 00 00000</t>
  </si>
  <si>
    <t>Проведение выборов в представительные органы муниципального образования</t>
  </si>
  <si>
    <t>Основное мероприятие: создание условий для развития воспитания и дополнительного образования детей</t>
  </si>
  <si>
    <t>Основное мероприятие: предупреждение опасного поведения участников дорожного движения</t>
  </si>
  <si>
    <t>Основное мероприятие: воссоздание системы социальной профилактики правонарушений</t>
  </si>
  <si>
    <t>Основное мероприятие: повышение уровня осведомленности населения о негативных последствиях немедицинского  потребления наркотиков</t>
  </si>
  <si>
    <t>Основное мероприятие: совершенствование системной работы по воспитанию патриотизма и гражданственности, по противодействию эстремизму, проявлению ксенофобии среди учащихся</t>
  </si>
  <si>
    <t>Основное мероприятие: реализация требований законодательства по вопросам гражданской обороны</t>
  </si>
  <si>
    <t>Основное мероприятие: развитие малого предпринимательства в сфере туризма, развитие агротуризма</t>
  </si>
  <si>
    <t>Основное мероприятие: эффективное использование и распоряжение муниципальным имуществом</t>
  </si>
  <si>
    <t>Основное мероприятие: обеспечение первичной финансовой поддержки молодых семей для приобретения жилья</t>
  </si>
  <si>
    <t>Основное мероприятие: предоставление единовременной адресной помощи отдельным категориям граждан</t>
  </si>
  <si>
    <t>Основное мероприятие: повышение доступности и качества дошкольного образования</t>
  </si>
  <si>
    <t>Основное мероприятие: повышение доступности и качества общего образования в образовательных организациях Алагирского района</t>
  </si>
  <si>
    <t>10 0 01 00000</t>
  </si>
  <si>
    <t>10 0 01 40160</t>
  </si>
  <si>
    <t>06 0 01 00000</t>
  </si>
  <si>
    <t>06 0 01 40120</t>
  </si>
  <si>
    <t>07 0 01 00000</t>
  </si>
  <si>
    <t>07 0 01 40130</t>
  </si>
  <si>
    <t>09 0 01 00000</t>
  </si>
  <si>
    <t>09 0 01 40150</t>
  </si>
  <si>
    <t>Основное мероприятие: cтроительство, реконструкция и содержание автомобильных дорог общего пользования</t>
  </si>
  <si>
    <t>Расходы на строительство, реконструкцию и содержание автомобильных дорог общего пользования</t>
  </si>
  <si>
    <t>17 0 01 00000</t>
  </si>
  <si>
    <t>17 0 01 49000</t>
  </si>
  <si>
    <t>16 0 01 00000</t>
  </si>
  <si>
    <t>16 0 01 44000</t>
  </si>
  <si>
    <t xml:space="preserve">Основное мероприятие: развитие малого предпринимательства </t>
  </si>
  <si>
    <t>02 0 01 00000</t>
  </si>
  <si>
    <t>02 0 01 40050</t>
  </si>
  <si>
    <t>14 0 01 00000</t>
  </si>
  <si>
    <t>14 0 01 40300</t>
  </si>
  <si>
    <t>19 0 02 00000</t>
  </si>
  <si>
    <t>19 0 02 43000</t>
  </si>
  <si>
    <t>11 1 01 00000</t>
  </si>
  <si>
    <t>11 1 01 21240</t>
  </si>
  <si>
    <t>11 1 01 41220</t>
  </si>
  <si>
    <t>11 2 01 00000</t>
  </si>
  <si>
    <t>11 2 01 21280</t>
  </si>
  <si>
    <t>11 2 01 41320</t>
  </si>
  <si>
    <t>11 3 01 00000</t>
  </si>
  <si>
    <t>11 3 01 41420</t>
  </si>
  <si>
    <t>Основное мероприятие: организация и проведение мероприятий в подростковой и молодежной среде</t>
  </si>
  <si>
    <t>12 0 01 40180</t>
  </si>
  <si>
    <t>Основное мероприятие: иные мероприятия в системе образования и развития детей</t>
  </si>
  <si>
    <t>11 4 01 41520</t>
  </si>
  <si>
    <t>13 0 01 00000</t>
  </si>
  <si>
    <t>13 0 01 40205</t>
  </si>
  <si>
    <t>01 0 01 00000</t>
  </si>
  <si>
    <t>01 0 01 40030</t>
  </si>
  <si>
    <t>01 0 01 40040</t>
  </si>
  <si>
    <t>Основное мероприятие: развитие массовой физической культуры и спорта</t>
  </si>
  <si>
    <t>12 0 01 00000</t>
  </si>
  <si>
    <t>Основное мероприятие: реализация мероприятий национального проекта "Образование"</t>
  </si>
  <si>
    <t>11 7 01 00000</t>
  </si>
  <si>
    <t>11 7 01 22270</t>
  </si>
  <si>
    <t>11 6 01 00000</t>
  </si>
  <si>
    <t>11 6 01 21650</t>
  </si>
  <si>
    <t>03 2 01 00000</t>
  </si>
  <si>
    <t>03 2 02 00000</t>
  </si>
  <si>
    <t>Основное мероприятие: развитие библиотечного дела</t>
  </si>
  <si>
    <t>03 2 03 40090</t>
  </si>
  <si>
    <t>03 2 03 00000</t>
  </si>
  <si>
    <t>Основное мероприятие: развитие музейного дела</t>
  </si>
  <si>
    <t xml:space="preserve">Основное мероприятие: развитие деятельности культурно-досуговых учреждений района </t>
  </si>
  <si>
    <t>03 2 01 22000</t>
  </si>
  <si>
    <t>03 2 01 40070</t>
  </si>
  <si>
    <t>Основное мероприятие: развитие искусств</t>
  </si>
  <si>
    <t>03 1 01 00000</t>
  </si>
  <si>
    <t>03 1 01 40060</t>
  </si>
  <si>
    <t>08 0 01 40140</t>
  </si>
  <si>
    <t>02 0 0140050</t>
  </si>
  <si>
    <t>03 2 02 40080</t>
  </si>
  <si>
    <t>17 0 01 49015</t>
  </si>
  <si>
    <t>11 4 01 00000</t>
  </si>
  <si>
    <t>08 0 01 00000</t>
  </si>
  <si>
    <t>99 1 00 22720</t>
  </si>
  <si>
    <t>99 2 00 22720</t>
  </si>
  <si>
    <t>ВСЕГО  РАСХОДОВ:</t>
  </si>
  <si>
    <t>ИТОГО по программам:</t>
  </si>
  <si>
    <t>11 1 02 41220</t>
  </si>
  <si>
    <t>12 0 02 00000</t>
  </si>
  <si>
    <t>12 0 02 40170</t>
  </si>
  <si>
    <t>12 0 02 40190</t>
  </si>
  <si>
    <t>12 0 02 40210</t>
  </si>
  <si>
    <t>17 0 00 49015</t>
  </si>
  <si>
    <t>92 0 00 43430</t>
  </si>
  <si>
    <t>620</t>
  </si>
  <si>
    <t>78 1 00 40020</t>
  </si>
  <si>
    <t xml:space="preserve">Субсидии автономным учреждениям </t>
  </si>
  <si>
    <t>Спортивно-массовые мероприятия (футбол)</t>
  </si>
  <si>
    <t>Спортивно-массовые мероприятия (КДМ)</t>
  </si>
  <si>
    <t>№            п/п</t>
  </si>
  <si>
    <t>0703</t>
  </si>
  <si>
    <t>Спортивно-массовые мероприятия(КДМ)</t>
  </si>
  <si>
    <t>2 02 40000 00 0000 151</t>
  </si>
  <si>
    <t>"Дворец спорта Алагир"</t>
  </si>
  <si>
    <t>Дополнительное образование</t>
  </si>
  <si>
    <t>Налог, взимаемый с налогоплательщиков, выбравших в качестве объекта налогообложения  доходы (взимаемого на территориях сельских поселений)</t>
  </si>
  <si>
    <t>Налог, взимаемый с налогоплательщиков, выбравших в качестве объекта налогообложения  доходы (взимаемого на территориях городских поселений)</t>
  </si>
  <si>
    <t>Налог, взимаемый с налогоплательщиков, выбравших в качестве объекта налогообложения доходы, уменьшенные на величину расходов (взимаемого на территориях сельских поселений)</t>
  </si>
  <si>
    <t>Налог, взимаемый с налогоплательщиков, выбравших в качестве объекта налогообложения доходы, уменьшенные на величину расходов (взимаемого на территориях городских поселений)</t>
  </si>
  <si>
    <t>07 01</t>
  </si>
  <si>
    <t>Субсидия бюджетам муниципальных районов на поддержку отрасли культуры</t>
  </si>
  <si>
    <t>01 0 02 45200</t>
  </si>
  <si>
    <t>01 0 02 00000</t>
  </si>
  <si>
    <t>Основное мероприятие: обеспечение доплаты к муниципальным пенсиям</t>
  </si>
  <si>
    <t>Основное мероприятие: предоставление единовременной адресной помощи гражданам</t>
  </si>
  <si>
    <t>Основное мероприятие: предоставление единовременной адресной помощи организациям</t>
  </si>
  <si>
    <t>Оказание помощи некоммерческим организациям,</t>
  </si>
  <si>
    <t>01 0 03 00000</t>
  </si>
  <si>
    <t>01 0 03 40040</t>
  </si>
  <si>
    <t>313</t>
  </si>
  <si>
    <t>Оказание помощи некоммерческим организациям</t>
  </si>
  <si>
    <t>МАУ "Дворец спорта Алагир"</t>
  </si>
  <si>
    <t>814</t>
  </si>
  <si>
    <t>Муниципальная программа "Обеспечение жилищных прав граждан, проживающих в признанном ветхим (аварийном) жилищном фонде" на 2017-2022 годы</t>
  </si>
  <si>
    <t>20 0 00 00000</t>
  </si>
  <si>
    <t>Основное мероприятие: переселение граждан, проживающих в признанном аварийном жилищном фонде</t>
  </si>
  <si>
    <t>20 0 01 00000</t>
  </si>
  <si>
    <t>Обеспечение жилищных прав граждан</t>
  </si>
  <si>
    <t>20 0 01 40500</t>
  </si>
  <si>
    <t>15 1 00 00000</t>
  </si>
  <si>
    <t>15 1 01 00000</t>
  </si>
  <si>
    <t>15 1 01 40400</t>
  </si>
  <si>
    <t xml:space="preserve">Основное мероприятие: обеспечение деятельности культурно-досуговых учреждений района </t>
  </si>
  <si>
    <t>Основное мероприятие: обеспечение деятельности музеев</t>
  </si>
  <si>
    <t>Основное мероприятие: обеспечение деятельности библиотек</t>
  </si>
  <si>
    <t>Муниципальная программа "Развитие жилищно-коммунального хозяйства и повышение энергетической эффективности в Алагирском районе на 2018-2020гг"</t>
  </si>
  <si>
    <t>Основное мероприятие: модернизация систем коммунальной инфраструктуры</t>
  </si>
  <si>
    <t>Расходы на подготовку коммунальных систем к зиме</t>
  </si>
  <si>
    <t>Основное мероприятие: погашение кредиторской задолженности за предыдущие годы</t>
  </si>
  <si>
    <t>19 0 02 44000</t>
  </si>
  <si>
    <t>Основное мероприятие: обеспечение деятельности ТИК Алагирского района</t>
  </si>
  <si>
    <t>Организация работы ТИК и проведение выборов в муниципальных образованиях</t>
  </si>
  <si>
    <t>Основное мероприятие: проведение муниципальных выборов</t>
  </si>
  <si>
    <t>92 0 01 43430</t>
  </si>
  <si>
    <t>92 0 02 43430</t>
  </si>
  <si>
    <t>05 0 01 40160</t>
  </si>
  <si>
    <t>11 1 00 41220</t>
  </si>
  <si>
    <t xml:space="preserve">Обеспечение деятельности учебно-методических кабинетов, ремонтно-строительной бригады и информационно-ресурсного центра </t>
  </si>
  <si>
    <t>Основное мероприятие :  разработка и осуществление совместных проектов АМС и СОНКО</t>
  </si>
  <si>
    <t>Основное мероприятие: cтроительство и капитальный ремонт дорог местного значения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</si>
  <si>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</si>
  <si>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районов</t>
  </si>
  <si>
    <t xml:space="preserve">Субсидии бюджетным учреждениям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</si>
  <si>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</si>
  <si>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</si>
  <si>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</si>
  <si>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</si>
  <si>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</si>
  <si>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</si>
  <si>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</si>
  <si>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</si>
  <si>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611</t>
  </si>
  <si>
    <t>11 3 01 41720</t>
  </si>
  <si>
    <t>Расходы на обеспечение деятельности (оказание услуг) внешкольных учреждений (ЦДТ)</t>
  </si>
  <si>
    <t>Расходы на обеспечение деятельности (оказание услуг) внешкольных учреждений (ДЮСШ)</t>
  </si>
  <si>
    <t>Другие авопросы в области национльной безопасности и правоохранительной деятельности</t>
  </si>
  <si>
    <t>00 0 00 00000</t>
  </si>
  <si>
    <t>Расходы на обеспечение деятельности ЦДТ</t>
  </si>
  <si>
    <t>Расходы на обеспечение деятельности ДЮСШ</t>
  </si>
  <si>
    <t>244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</si>
  <si>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</si>
  <si>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Бюджетные инвестиции на приобретение объектов недвижимого имущества в муниципальную собственность </t>
  </si>
  <si>
    <t>Субсидии бюджетам муниципальных районов на поддержку государственных программ субъектов РФ и муниципальных программ формирования современной городской среды</t>
  </si>
  <si>
    <t>Субсидии бюджетам муниципальных районов на реализацию мероприятий по обеспечению жильем молодых  семей</t>
  </si>
  <si>
    <t>312</t>
  </si>
  <si>
    <t>Обеспечение функционирования МБУ "Центр хозяйственного обеспечения учреждений культуры"</t>
  </si>
  <si>
    <t>03 2 04 40089</t>
  </si>
  <si>
    <t>Основное мероприятие: обеспечение деятельности бюджетного учреждения</t>
  </si>
  <si>
    <t>"Отдел инженерных коммуникаций и муниципальных закупок АМС Алагирского района"</t>
  </si>
  <si>
    <t>Основное мероприятие: модернизация лифтового хозяйства</t>
  </si>
  <si>
    <t>19 0 07 43000</t>
  </si>
  <si>
    <t>11 2 02 41320</t>
  </si>
  <si>
    <t>Субсидии автономным учреждениям (ГТО)</t>
  </si>
  <si>
    <t>12 0 02 40200</t>
  </si>
  <si>
    <t>12 0 02 40270</t>
  </si>
  <si>
    <t xml:space="preserve">Субсидии автономным учреждениям (ГТО) </t>
  </si>
  <si>
    <t>13 0 01 L4970</t>
  </si>
  <si>
    <t>19 0 03 00000</t>
  </si>
  <si>
    <t>2 02 20216 05 0000 150</t>
  </si>
  <si>
    <t>2 02 25519 05 0000 150</t>
  </si>
  <si>
    <t>2 02 25497 05 0000 150</t>
  </si>
  <si>
    <t xml:space="preserve">2 02 25555 05 0000 150 </t>
  </si>
  <si>
    <t>2 02 30024 05 0062 150</t>
  </si>
  <si>
    <t>2 02 30024 05 0063 150</t>
  </si>
  <si>
    <t>2 02 30024 05 0065 150</t>
  </si>
  <si>
    <t>2 02 30024 05 0067 150</t>
  </si>
  <si>
    <t>2 02 30024 05 0073 150</t>
  </si>
  <si>
    <t>2 02 30024 05 0075 150</t>
  </si>
  <si>
    <t>2 02 35118 05 0000 150</t>
  </si>
  <si>
    <t>2 02 10000 00 0000 150</t>
  </si>
  <si>
    <t>2 02 30000 00 0000 150</t>
  </si>
  <si>
    <t>2 02 30024 05 0000 150</t>
  </si>
  <si>
    <t>2 02 30029 05 0000 150</t>
  </si>
  <si>
    <t>2 02 20000 00 0000 150</t>
  </si>
  <si>
    <t xml:space="preserve">Основное мероприятие: обустройство мест массового отдыха населения </t>
  </si>
  <si>
    <t>05 03</t>
  </si>
  <si>
    <t>21 1 F2 55550</t>
  </si>
  <si>
    <t>400</t>
  </si>
  <si>
    <t>Субсидии бюджетным учреждениям на оплату труда</t>
  </si>
  <si>
    <t>Расходы на дорожную деятельность в отношении автомобильных дорог общего пользования местного значения из средств РБ</t>
  </si>
  <si>
    <t>17 0 01 26750</t>
  </si>
  <si>
    <t>Основное мероприятие: обустройство мест массового отдыха населения (парки)</t>
  </si>
  <si>
    <t>Софинансирование мероприятий ФЦП "Городская среда"</t>
  </si>
  <si>
    <t>21 0 00 00000</t>
  </si>
  <si>
    <t>0503</t>
  </si>
  <si>
    <t>Благоустройство</t>
  </si>
  <si>
    <t>11 2 02 21280</t>
  </si>
  <si>
    <t>11 1 02 21240</t>
  </si>
  <si>
    <t>01 0 01 40000</t>
  </si>
  <si>
    <t>Приложение № 1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</si>
  <si>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</si>
  <si>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 (взимаемого на территориях сельских поселений)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</si>
  <si>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 (взимаего на территориях городских поселений)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</si>
  <si>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</si>
  <si>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(взимаемого на территориях сельских поселений)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</si>
  <si>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(взимаемого на территориях городских поселений)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</si>
  <si>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</si>
  <si>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</si>
  <si>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 (взимаемого на межселенных территориях)</t>
  </si>
  <si>
    <t>Единый сельскохозяйственный налог (взимаемого на территориях сельских поселений)</t>
  </si>
  <si>
    <t>Единый сельскохозяйственный налог (взимаемого на территориях городских поселений)</t>
  </si>
  <si>
    <t>1 05 03020 01 0000 110</t>
  </si>
  <si>
    <t>Единый сельскохозяйственный налог (за налоговые периоды, истекшие до 1 января 2011 года) (взимаемого на территориях сельских поселений)</t>
  </si>
  <si>
    <t>Единый сельскохозяйственный налог (за налоговые периоды, истекшие до 1 января 2011 года) (взимаемого на территориях городских поселений)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</si>
  <si>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</si>
  <si>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</si>
  <si>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1 12 05050 05 0000 120</t>
  </si>
  <si>
    <t xml:space="preserve">Плата за пользование водными объектами, находящимися в собственности муниципальных районов </t>
  </si>
  <si>
    <t>1 12 05050 10 0000 120</t>
  </si>
  <si>
    <t>Плата за пользование водными объектами, находящимися в собственности сельских поселений</t>
  </si>
  <si>
    <t>1 12 05050 13 0000 120</t>
  </si>
  <si>
    <t>Плата за пользование водными объектами, находящимися в собственности городских поселений</t>
  </si>
  <si>
    <t>1 14 06033 05 0000 430</t>
  </si>
  <si>
    <t>Доходы от продажи земельных участков, которые расположены в границах межселенных территорий муниципальных районов,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</si>
  <si>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Доходы от штрафов,санкций возмещений ущерба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</si>
  <si>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</si>
  <si>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</si>
  <si>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</si>
  <si>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</si>
  <si>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</si>
  <si>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</si>
  <si>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</si>
  <si>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посягающие на общественный порядок и общественную безопасность , налагаемые мировыми судьями, комиссиями по делам несовершеннолетних и защите их прав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</si>
  <si>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</si>
  <si>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</si>
  <si>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1 16 10031 05 0000 140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</si>
  <si>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</si>
  <si>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</si>
  <si>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 , налагаемые мировыми судьями, комиссиями по делам несовершеннолетних и защите их прав</t>
  </si>
  <si>
    <t>1 16 01073 01 0000 140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</si>
  <si>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</si>
  <si>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 ,посягающие на здоровье,санитарно-эпидемиологического благополучия населения и общественную нравственность , налагаемые мировыми судьями, комиссиями по делам несовершеннолетних и защите их прав</t>
  </si>
  <si>
    <t>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</si>
  <si>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  , налагаемые мировыми судьями, комиссиями по делам несовершеннолетних и защите их прав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</si>
  <si>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</si>
  <si>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правонарушения,посягающие на права граждан , налагаемые мировыми судьями, комиссиями по делам несовершеннолетних и защите их прав</t>
  </si>
  <si>
    <t>1 16 07090 05 0000 140</t>
  </si>
  <si>
    <t>Иные штрафы,неустойки,пени,уплаченные в соответствии с законом или договором в случае неисполнения или ненадлежащего исполнения обязательств перед муниципальным органам(муниципальным казенным учреждением) муниципального района</t>
  </si>
  <si>
    <t>Иные штрафы,неустойки,пени,уплаченные в соответствии с законом или договором в случае неисполнения или ненадлежащего исполнения обязательств перед муниципальным органам(муниципальным казенным учреждением) сельских поселений</t>
  </si>
  <si>
    <t>1 16 07090 13 0000 140</t>
  </si>
  <si>
    <t>Иные штрафы,неустойки,пени,уплаченные в соответствии с законом или договором в случае неисполнения или ненадлежащего исполнения обязательств перед муниципальным органам(муниципальным казенным учреждением) городского поселения</t>
  </si>
  <si>
    <t>116 11050 01 0000140</t>
  </si>
  <si>
    <t>Платежи по искам о возмещении вреда,причиненного окружающей среде,а также платежи ,уплачиваемые при добровольном возмещении вреда,причиненного окружающей среде(за исключением вреда,причиненного окружающей среде на особо охраняемых природных территориях),подлежащие зачислению в бюджеты муниципального образования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</si>
  <si>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</si>
  <si>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1 16 07090 10 0000 140</t>
  </si>
  <si>
    <t>Условно утвержденные расходы</t>
  </si>
  <si>
    <t>2 02 15001 05 0000 150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</si>
  <si>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</si>
  <si>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№№ пп</t>
  </si>
  <si>
    <t>Ι</t>
  </si>
  <si>
    <t>1.</t>
  </si>
  <si>
    <t>Привлечение кредитов от кредитных организаций в валюте Российской Федерации</t>
  </si>
  <si>
    <t>2.</t>
  </si>
  <si>
    <t>Привлечение бюджетных кредитов от других бюджетов бюджетной системы Российской Федерации в валюте Российской Федерации</t>
  </si>
  <si>
    <t>3.</t>
  </si>
  <si>
    <t>Получение  за счет средств федерального бюджета бюджетных    кредитов    на  пополнение  остатков   средств   на   единых счетах бюджетов  субъектов   Российской   Федерации</t>
  </si>
  <si>
    <t>Итого</t>
  </si>
  <si>
    <t>ΙІ</t>
  </si>
  <si>
    <t xml:space="preserve">Направления расходования привлеченных средств </t>
  </si>
  <si>
    <t>Погашение основного долга по кредитам, предоставленным кредитными  организациями, в валюте Российской Федерации</t>
  </si>
  <si>
    <t>Погашение бюджетных кредитов, полученных  от других бюджетов бюджетной системы Российской Федерации, в валюте Российской Федерации</t>
  </si>
  <si>
    <t xml:space="preserve">Погашение бюджетных кредитов, полученных за счет средств федерального бюджета на  пополнение  остатков  средств на единых счетах бюджетов  субъектов   Российской   Федерации </t>
  </si>
  <si>
    <t>4.</t>
  </si>
  <si>
    <t>Исполнение государственных гарантий в валюте Российской Федерации в случае, если исполнение гарантом государственных гарантий ведет к возникновению права регрессного требования к принципалу либо обусловлено уступкой гаранту прав требования бенефициара к принципалу</t>
  </si>
  <si>
    <t xml:space="preserve"> </t>
  </si>
  <si>
    <t>Цель гарантирования</t>
  </si>
  <si>
    <t>Наименование принципала</t>
  </si>
  <si>
    <t>Сумма гарантиро-вания</t>
  </si>
  <si>
    <t>Наличие права регрессного требования</t>
  </si>
  <si>
    <t>Проверка финансового состояния принципала</t>
  </si>
  <si>
    <t>нет</t>
  </si>
  <si>
    <t>Иные условия предоставления муниципальных гарантий РФ</t>
  </si>
  <si>
    <t>Сумма</t>
  </si>
  <si>
    <t>За счет источников финансирования дефицита бюджета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</si>
  <si>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</si>
  <si>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городских поселений на выравнивание бюджетной обеспеченности из бюджетов муниципальных районов</t>
  </si>
  <si>
    <t>Софинансирование субсидий</t>
  </si>
  <si>
    <t>03 2 03 L5190</t>
  </si>
  <si>
    <t>612</t>
  </si>
  <si>
    <t>03 2 01 L5190</t>
  </si>
  <si>
    <t>2 02 25299 05 0000 150</t>
  </si>
  <si>
    <t>Субсидии бюджетам муниципальных районов на софинансирование расходов на обустройство и восстановление воинских захоронений</t>
  </si>
  <si>
    <t>03 2 05 R2990</t>
  </si>
  <si>
    <t>03 2 05 00000</t>
  </si>
  <si>
    <t>03 2 05 L2990</t>
  </si>
  <si>
    <t>Иные закупки товаров, работ и услуг для обеспечения государственных (муниципальных) нужд за счет ФБ,РБ</t>
  </si>
  <si>
    <t>Иные закупки товаров, работ и услуг для обеспечения государственных (муниципальных) нужд за счет МБ</t>
  </si>
  <si>
    <t>07 02</t>
  </si>
  <si>
    <t>466</t>
  </si>
  <si>
    <t>11 01</t>
  </si>
  <si>
    <t>01 0 04 40040</t>
  </si>
  <si>
    <t>Оказание помощи при найме помещений</t>
  </si>
  <si>
    <t>2 02 25576 05 0000 150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</si>
  <si>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</si>
  <si>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</si>
  <si>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116 10123 01 0051140</t>
  </si>
  <si>
    <t xml:space="preserve"> 000 1161012301 0000 140</t>
  </si>
  <si>
    <t xml:space="preserve"> 000 1161012901 0000 140</t>
  </si>
  <si>
    <t>Жилищно-коммунальное хозяйство</t>
  </si>
  <si>
    <t>22 1 01 R5765</t>
  </si>
  <si>
    <t>22 1 01 L5765</t>
  </si>
  <si>
    <t>13 0 01 R4970</t>
  </si>
  <si>
    <t>03 2 03 R5190</t>
  </si>
  <si>
    <t>Основное мероприятие: расходы на развитие отрасти культуры</t>
  </si>
  <si>
    <t>Основное мероприятие: поддержка отрасти культуры</t>
  </si>
  <si>
    <t>Социальная политика</t>
  </si>
  <si>
    <t>0401</t>
  </si>
  <si>
    <t>Основное мероприятие: расходы на финансирование сертификатов доп.образования.</t>
  </si>
  <si>
    <t>11 3 02 41720</t>
  </si>
  <si>
    <t>11 1 02 41225</t>
  </si>
  <si>
    <t>Субсидии бюджетным учреждениям (на питание)</t>
  </si>
  <si>
    <t>03 2 01 R4670</t>
  </si>
  <si>
    <t>03 2 01 L4670</t>
  </si>
  <si>
    <t>11 2 02 41325</t>
  </si>
  <si>
    <t>76 2 00 99700</t>
  </si>
  <si>
    <t>расходы за счет резервного фонда Главы</t>
  </si>
  <si>
    <t>Cофинансирование мероприятий программы</t>
  </si>
  <si>
    <t>Субсидии программы</t>
  </si>
  <si>
    <t xml:space="preserve">Cубсидии программы </t>
  </si>
  <si>
    <t>9930021670</t>
  </si>
  <si>
    <t>Реализация мероприятий по снижению напряженности на рынке труда</t>
  </si>
  <si>
    <t>22 1 01 00000</t>
  </si>
  <si>
    <t>22 1 00 00000</t>
  </si>
  <si>
    <t>Подпрограмма "Благоустройство сельских территорий"</t>
  </si>
  <si>
    <t>Основное мероприятие: реализация проектов по благоустройству сельских территорий</t>
  </si>
  <si>
    <t>22 0 00 00000</t>
  </si>
  <si>
    <t>99 1 00 42690</t>
  </si>
  <si>
    <t>1403</t>
  </si>
  <si>
    <t>Прочие межбюджетные трансферты</t>
  </si>
  <si>
    <t>Иные межбюджетные трансферты бюджетам сельских поселений</t>
  </si>
  <si>
    <t>Расходы на реализацию муниципальной программы "Профилактика правонарушений на территории Алагирского района РСО-Алания на 2021-2023 гг"</t>
  </si>
  <si>
    <t>Реализация мероприятий муниципальной программы "Повышение безопасности дорожного движения на территории Алагирского района РСО-Алания" на 2021-2023 годы</t>
  </si>
  <si>
    <t>Муниципальная программа "Комплексные меры по противодействию злоупотреблению наркотиками и их незаконному обороту в Алагирском районе" на 2021-2023 годы</t>
  </si>
  <si>
    <t>Муниципальная программа "Профилактика терроризма и экстремизма на территории Алагирского района РСО-Алания" на 2021-2023 годы</t>
  </si>
  <si>
    <t>Реализация мероприятий муниципальной программы "Комплексные меры по противодействию злоупотреблению наркотиками и их незаконному обороту в Алагирском районе" на 2021-2023 годы</t>
  </si>
  <si>
    <t>Реализация мероприятий муниципальной программы "Профилактика терроризма и экстремизма на территории Алагирского района РСО-Алания" на 2021-2023 годы</t>
  </si>
  <si>
    <t>Муниципальная программа "Социальная поддержка граждан Алагирского района в 2021-2023 гг."</t>
  </si>
  <si>
    <t>Муниципальная программа "Развитие Единой дежурно-диспетчерской службы - 112 Алагирского района на 2021-2023гг"</t>
  </si>
  <si>
    <t>Подпрограмма "Реализация муниципальной программы "Развитие образования в Алагирском районе на 2021-2023гг"</t>
  </si>
  <si>
    <t>Муниципальная программа "Развитие жилищно-коммунального хозяйства и повышение энергетической эффективности в Алагирском районе на 2021-2023гг"</t>
  </si>
  <si>
    <t>Муниципальная программа "Развитие земельно-имущественных отношений на территории Алагирского района на 2021-2023гг"</t>
  </si>
  <si>
    <t>Расходы на ПСД, терр.планрование</t>
  </si>
  <si>
    <t>16 0 02 00000</t>
  </si>
  <si>
    <t>16 0 02 44000</t>
  </si>
  <si>
    <t>Муниципальная программа "Повышение безопасности дорожного движения на территории Алагирского района" на 2021-2023 годы</t>
  </si>
  <si>
    <t>19 0 00 44000</t>
  </si>
  <si>
    <t>Муниципальная программа "Развитие культуры Алагирского района Республики Северная Осетия-Алания (2020-2023гг)"</t>
  </si>
  <si>
    <t>Основное мероприятие: мероприятия по обустройству и восстановлению воинских захоронений (2019-2023гг)</t>
  </si>
  <si>
    <t>Реализация мероприятий муниципальной программы "Комплексные меры противодействия злоупотреблению наркотиками и их незаконному обороту в Алагирском районе на 2021-2023 гг"</t>
  </si>
  <si>
    <t>Реализация мероприятий муниципальной программы "Профилактика терроризма и экстремизма на территории  Алагирского района" на 2021-2023 годы</t>
  </si>
  <si>
    <t>Расходы на реализацию муниципальной программы "Профилактика правонарушений на территории Алагирского района на 2021-2023 гг"</t>
  </si>
  <si>
    <t>Реализация мероприятий муниципальной программы "Повышение безопасности дорожного движения на территории Алагирского района" на 2021-2023 годы</t>
  </si>
  <si>
    <t>Реализация мероприятий муниципальной программы "Развитие туриcтско-рекреационного комплекса Алагирского района на 2021-2023</t>
  </si>
  <si>
    <t>05 0 00 00000</t>
  </si>
  <si>
    <t>2023 год</t>
  </si>
  <si>
    <t>Доходы от денежных взысканий (штрафов),поступающие в счет погашения задолженности, образовавшейся до 1 января 2021 года, подлежащие зачислению в бюджет муниципального образования по нормативам, действовавшим в 2020 году</t>
  </si>
  <si>
    <t>Дотации на выравнивание бюджетной обеспеченности городских поселений из районного фонда финансовой поддержки</t>
  </si>
  <si>
    <t>000 1160114301 0000 140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</si>
  <si>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</si>
  <si>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</si>
  <si>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</si>
  <si>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000 1160120301 0000 140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</si>
  <si>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</si>
  <si>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000 1160119301 0000 140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</si>
  <si>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</si>
  <si>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</si>
  <si>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</si>
  <si>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2 02 49999 05 0147 150</t>
  </si>
  <si>
    <t>Прочие межбюджетные трансферты, передаваемые бюджетам муниципальных районов (организацию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организациях)</t>
  </si>
  <si>
    <t>2 02 49999 05 0148 150</t>
  </si>
  <si>
    <t>Прочие межбюджетные трансферты, передаваемые бюджетам муниципальных районов (организацию бесплатного горячего питания обучающихся из семей, признанных малоимущими, и обучающихся с ОВЗ получающих основное общее и среднее общее образование в муниципальных образовательных организациях)</t>
  </si>
  <si>
    <t>243</t>
  </si>
  <si>
    <t>Расходы на ежемесячное денежное вознаграждение за классное руководство</t>
  </si>
  <si>
    <t>11 2 02 53030</t>
  </si>
  <si>
    <t xml:space="preserve">Расходы на  организацию бесплатного
горячего питания обучающихся (из ФБ)
</t>
  </si>
  <si>
    <t>11 2 02 R3040</t>
  </si>
  <si>
    <t xml:space="preserve">Расходы на  организацию бесплатного
горячего питания обучающихся (из РБ)
</t>
  </si>
  <si>
    <t>11 2 02 10484</t>
  </si>
  <si>
    <t>Расходы на договоры найма</t>
  </si>
  <si>
    <t>05 01</t>
  </si>
  <si>
    <t>19 0 02 24000</t>
  </si>
  <si>
    <t>2024 год</t>
  </si>
  <si>
    <t>Субсидии бюджетам муниципальных районов на обеспечение комплексного развития сельских территорий (договоры найма)</t>
  </si>
  <si>
    <t>Субсидии бюджетам муниципальных районов на реализацию мероприятий по обеспечению жильем молодых семей</t>
  </si>
  <si>
    <t>220</t>
  </si>
  <si>
    <t>Нормативы распределения доходов между районным бюджетом и бюджетами поселений  Алагирского района  на 2023 год  и плановый период 2024 и 2025 годов</t>
  </si>
  <si>
    <t>Софинансирование мероприятий МП "Формирование современной городской среды на 2021-2024 гг"</t>
  </si>
  <si>
    <t>11 3 02 41420</t>
  </si>
  <si>
    <t>Субсидии бюджетным учреждениям (з/п)</t>
  </si>
  <si>
    <t>11 3 00 41720</t>
  </si>
  <si>
    <t>11 3 00 41420</t>
  </si>
  <si>
    <t>12 0 02 40211</t>
  </si>
  <si>
    <t>Субсидии автономным учреждениям (з/п)</t>
  </si>
  <si>
    <t>Субсидии автономным учреждениям (сертификаты)</t>
  </si>
  <si>
    <t>Софинансирование</t>
  </si>
  <si>
    <t>2025 год</t>
  </si>
  <si>
    <t>тыс.руб</t>
  </si>
  <si>
    <t>1. Предоставление муниципальных гарантий в валюте Российской Федерации в 2023 году и плановом периоде 2024 и 2025 годах</t>
  </si>
  <si>
    <t xml:space="preserve">к решению Собрания представителей Алагирского муниципального района                                                                                                                          "О бюджете Алагирского муниципального района на 2023 год                                                                                                                                                  и на плановый период 2024 и 2025 годов" </t>
  </si>
  <si>
    <t xml:space="preserve">к решению Собрания представителей Алагирского муниципального района                                                                                                                          "О бюджете Алагирского муниципального района на 2023 год                                                                                                                                                  и на плановый период 2024 и 2025 годов"                                                                                                                                                                                           </t>
  </si>
  <si>
    <t xml:space="preserve">к решению Собрания представителей Алагирского муниципального района                                                                                                                          "О бюджете Алагирского муниципального района на 2023 год                                                                                                                                                  и на плановый период 2024 и 2025 годов"                                                                                                                                   </t>
  </si>
  <si>
    <t xml:space="preserve">к решению Собрания представителей Алагирского муниципального района                                                                                                                          "О бюджете Алагирского муниципального района на 2023 год                                                                                                                                                  и на плановый период 2024 и 2025 годов"                                                                                                                                                         </t>
  </si>
  <si>
    <t xml:space="preserve">к решению Собрания представителей Алагирского муниципального района "О бюджете Алагирского муниципального района на 2023 год                                                                                                                                                  и на плановый период 2024 и 2025 годов" </t>
  </si>
  <si>
    <t>2 02 15002 05 0000 150</t>
  </si>
  <si>
    <t>Дотации бюджетам муниципальных районов на поддержку мер по обеспечению сбалансированности бюджетов</t>
  </si>
  <si>
    <t>Приложение 3</t>
  </si>
  <si>
    <t>Приложение 4</t>
  </si>
  <si>
    <t>Приложение 5</t>
  </si>
  <si>
    <t>Приложение  8</t>
  </si>
  <si>
    <t>Приложение  9</t>
  </si>
  <si>
    <t>16 0 00 44000</t>
  </si>
  <si>
    <t>01 0 00 40040</t>
  </si>
  <si>
    <t>03 2 02 40000</t>
  </si>
  <si>
    <t>Муниципальная программа «Развитие культуры муниципального образования Алагирский район на 2018-2024 годы»</t>
  </si>
  <si>
    <t>Муниципальная программа «Социальная поддержка граждан Алагирского района» на 2021-2023 годы</t>
  </si>
  <si>
    <t>Муниципальная программа «Профилактика терроризма и экстремизма в Алагирском районе Республики Северная Осетия Алания на 2021 – 2023 годы.»</t>
  </si>
  <si>
    <t>Муниципальная программа «Комплексные меры по противодействию злоупотреблению наркотиками и их незаконному обороту в Алагирском районе» на 2021-2023 годы</t>
  </si>
  <si>
    <t>Расходы на реализацию муниципальной программы "Профилактика правонарушений на территории Алагирского района" на 2021-2023 годы</t>
  </si>
  <si>
    <t>Реализация мероприятий муниципальной программы "Профилактика терроризма и экстремизма на территории Алагирского района" на 2021-2023 годы</t>
  </si>
  <si>
    <t>Муниципальная программа«Повышение безопасности дорожного движения на территории Алагирского района Республики Северная Осетия Алания на 2021 – 2023 годы.»</t>
  </si>
  <si>
    <t>Муниципальная программа «Профилактика правонарушений на территории Алагирского района» на 2021–2023 годы</t>
  </si>
  <si>
    <t>Муниципальная программа «Развитие дорожного хозяйства в Алагирском районе на 2021-2023 годы»</t>
  </si>
  <si>
    <t>Муниципальная программа «Обеспечение жильем молодых семей в Алагирском районе» на 2021-2023 годы</t>
  </si>
  <si>
    <t>Муниципальная программа "Комплексное развитие сельских территорий" на 2021-2023 годы</t>
  </si>
  <si>
    <t>Муниципальная программа "Поддержка и развитие малого и  среднего предпринимательства в Алагирском районе на 2021-2023 годы"</t>
  </si>
  <si>
    <t>Муниципальная программа "Развитие туриcтско-рекреационного комплекса Алагирского района на 2021-2023 годы."</t>
  </si>
  <si>
    <t>Муниципальная программа "Развитие жилищно-коммунального хозяйства и повышение энергетической эффективности в Алагирском районе на 2021-2023годы"</t>
  </si>
  <si>
    <t>Муниципальная программа "Формирование современной городской среды на 2021-2023 годы" на территории МО Алагирский район</t>
  </si>
  <si>
    <t>Муниципальная программа "Развитие образования  Алагирского района на 2021-2023 годы"</t>
  </si>
  <si>
    <t>Муниципальная программа "Развитие жилищно-коммунального хозяйства и повышение энергетической эффективности в Алагирском районе на 2021-2023 годы"</t>
  </si>
  <si>
    <t>Муниципальная программа "Поддержка и развитие малого и  среднего предпринимательства в Алагирском районе на 2021-2023 годы."</t>
  </si>
  <si>
    <t>Реализация мероприятий муниципальной программы "Развитие туриcтско-рекреационного комплекса Алагирского района на 2021-2023 годы</t>
  </si>
  <si>
    <t>Муниципальная программа "Поддержка социально-ориентированных некоммерческих организаций в Алагирском районе на 2021-2023 годы"</t>
  </si>
  <si>
    <t>Муниципальная программа "Социальная поддержка граждан Алагирского района в 2021-2023 годы."</t>
  </si>
  <si>
    <t>Муниципальная программа "Развитие земельно-имущественных отношений на территории Алагирского района на 2021-2023 годы"</t>
  </si>
  <si>
    <t>Муниципальная программа "Развитие Единой дежурно-диспетчерской службы - 112 Алагирского района на 2021-2023 годы"</t>
  </si>
  <si>
    <t>Муниципальная программа "Формирование современной городской среды на 2021-2024 годы"</t>
  </si>
  <si>
    <t>Муниципальная программа "Развитие дорожного хозяйства в Алагирском районе на 2021-2023 годы"</t>
  </si>
  <si>
    <t>Муниципальная программа "Комплексное развитие сельских территорий Алагирского района на 2021-2023 годы"</t>
  </si>
  <si>
    <t>Муниципальная программа "Обеспечение жильем молодых семей на 2021 - 2023 годы."</t>
  </si>
  <si>
    <t>Муниципальная программа "Развитие образования в Алагирском районе на 2021-2023 годы."</t>
  </si>
  <si>
    <t>Муниципальная программа "Развитие образования в Алагирском районе на 2021-2023годы"</t>
  </si>
  <si>
    <t>Подпрограмма "Реализация муниципальной программы "Развитие образования в Алагирском районе на 2021-2023 годы"</t>
  </si>
  <si>
    <t>Муниципальная программа "Развитие молодежной политики, физической культуры и спорта в Алагирском районе на 2021-2023 годы"</t>
  </si>
  <si>
    <t>Муниципальная программа "Профилактика правонарушений на территории Алагирского района" на 2021-2023 годы</t>
  </si>
  <si>
    <t>Муниципальная программа "Комплексные меры по противодействию злоупотребления наркотиками и их незаконному обороту в Алагирском районе" на 2021-2023 годы</t>
  </si>
  <si>
    <t>Муниципальная программа "Профилактика терроризма и экстремизма на территории Алагирского района" на 2021-2023 годы</t>
  </si>
  <si>
    <t>Муниципальная программа "Развитие образования в Алагирском районе на 2021-2023 годы"</t>
  </si>
  <si>
    <t>Муниципальная программа "Обеспечение жильем молодых семей на 2021-2023 годы."</t>
  </si>
  <si>
    <t>Муниципальная программа "Дорожная деятельность в отношении автомобильных дорог общего пользования местного значения Алагирского района на 2021-2023 годы"</t>
  </si>
  <si>
    <t>Муниципальная программа "Комплексное развитие сельских территорий" в Алагирском районе на 2020-2025 годы</t>
  </si>
  <si>
    <t xml:space="preserve">Распределение                                                                                                                                                субвенции на осуществление полномочий по первичному воинскому учету на территориях, где отсутствуют военные комиссариаты на 2023 год и плановый период 2024 и 2025 годов                                                      </t>
  </si>
  <si>
    <t>Распределение бюджетных ассигнований по целевым статьям (муниципальным программам программам и непрограммным направлениям деятельности), разделам, подразделам, группам и подгруппам видов расходов классификации расходов районного бюджета на 2023 год и плановый период 2024 и 2025 годов</t>
  </si>
  <si>
    <t xml:space="preserve"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районного бюджета на 2023 год и плановый период 2024 и 2025 годов </t>
  </si>
  <si>
    <t xml:space="preserve"> 2023 год</t>
  </si>
  <si>
    <t xml:space="preserve"> 2024 год</t>
  </si>
  <si>
    <t xml:space="preserve"> 2025 год</t>
  </si>
  <si>
    <t>Источники финансирования дефицита бюджета Алагирского муниципального района на 2023 год и на плановый период 2024 и 2025 годов</t>
  </si>
  <si>
    <t>проект</t>
  </si>
  <si>
    <t>03 2 01 L5096</t>
  </si>
  <si>
    <t xml:space="preserve">Ведомственная структура расходов бюджета  Алагирского муниципального района на 2023 год и плановый период 2024 и 2025 годов                                                                         </t>
  </si>
  <si>
    <t>Распределение дотации на выравнивание бюджетной обеспеченности городского и сельских поселений из бюджета Алагирского муниципального района на 2023 год и плановый период 2024 и 2025 годов</t>
  </si>
  <si>
    <t>2. Бюджетные ассигнования на исполнение муниципальных гарантий Алагирского муниципального района
 в 2023 году и плановом периоде 2024 и 2025 годов</t>
  </si>
  <si>
    <t>Программа муниципальных гарантий  Алагирского муниципального района на 2023 год и плановый период 2024 и 2025 годов</t>
  </si>
  <si>
    <t>Муниципальная программа "Развитие молодежной политики, физической культуры и спорта в Алагирском районе на 2018-2020 годы"</t>
  </si>
  <si>
    <t xml:space="preserve">бюджета Алагирского муниципального района  на 2023 год и плановый период 2024 и 2025 годов                                                                                                                        </t>
  </si>
  <si>
    <t xml:space="preserve">Программа муниципальных внутренних заимствований Алагирского муниципального района на 2023 год и на плановый период 2024 и 2025 годов                                                                                                                                        </t>
  </si>
  <si>
    <t>Исполнение муниципальных гарантий Алагирского муниципального района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</si>
</sst>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(* #,##0.0_);_(* \(#,##0.0\);_(* &quot;-&quot;??_);_(@_)"/>
    <numFmt numFmtId="166" formatCode="#,##0.0"/>
    <numFmt numFmtId="167" formatCode="0.0"/>
  </numFmts>
  <fonts count="39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Arial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0"/>
      <color rgb="FF000000"/>
      <name val="Arial Cyr"/>
    </font>
    <font>
      <b/>
      <sz val="10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rgb="FF333333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</font>
    <font>
      <b/>
      <sz val="10"/>
      <color indexed="8"/>
      <name val="Calibri"/>
      <family val="2"/>
      <charset val="204"/>
    </font>
    <font>
      <sz val="10"/>
      <name val="Arabic Typesetting"/>
      <family val="4"/>
    </font>
    <font>
      <sz val="9"/>
      <name val="Bookman Old Styl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12" fillId="0" borderId="0"/>
    <xf numFmtId="0" fontId="12" fillId="0" borderId="0"/>
    <xf numFmtId="0" fontId="1" fillId="0" borderId="0"/>
    <xf numFmtId="164" fontId="1" fillId="0" borderId="0" applyFont="0" applyFill="0" applyBorder="0" applyAlignment="0" applyProtection="0"/>
    <xf numFmtId="0" fontId="21" fillId="0" borderId="9">
      <alignment vertical="top" wrapText="1"/>
    </xf>
    <xf numFmtId="49" fontId="23" fillId="0" borderId="9">
      <alignment horizontal="center" vertical="top" shrinkToFit="1"/>
    </xf>
    <xf numFmtId="4" fontId="21" fillId="4" borderId="9">
      <alignment horizontal="right" vertical="top" shrinkToFit="1"/>
    </xf>
    <xf numFmtId="49" fontId="30" fillId="0" borderId="9">
      <alignment horizontal="center"/>
    </xf>
    <xf numFmtId="0" fontId="30" fillId="0" borderId="11">
      <alignment horizontal="left" wrapText="1" indent="2"/>
    </xf>
  </cellStyleXfs>
  <cellXfs count="39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8" fillId="0" borderId="0" xfId="0" applyFont="1"/>
    <xf numFmtId="0" fontId="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center" wrapText="1"/>
    </xf>
    <xf numFmtId="0" fontId="19" fillId="0" borderId="0" xfId="0" applyFont="1"/>
    <xf numFmtId="0" fontId="6" fillId="0" borderId="0" xfId="0" applyFont="1"/>
    <xf numFmtId="3" fontId="3" fillId="0" borderId="2" xfId="0" applyNumberFormat="1" applyFont="1" applyBorder="1" applyAlignment="1">
      <alignment horizontal="center" vertical="center" wrapText="1"/>
    </xf>
    <xf numFmtId="0" fontId="2" fillId="0" borderId="0" xfId="0" applyFont="1"/>
    <xf numFmtId="3" fontId="12" fillId="0" borderId="0" xfId="0" applyNumberFormat="1" applyFont="1"/>
    <xf numFmtId="0" fontId="18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justify" vertical="center" wrapText="1"/>
    </xf>
    <xf numFmtId="3" fontId="3" fillId="0" borderId="4" xfId="0" applyNumberFormat="1" applyFont="1" applyBorder="1" applyAlignment="1">
      <alignment horizontal="right"/>
    </xf>
    <xf numFmtId="0" fontId="10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166" fontId="7" fillId="0" borderId="1" xfId="0" applyNumberFormat="1" applyFont="1" applyBorder="1" applyAlignment="1">
      <alignment horizontal="center" vertical="center"/>
    </xf>
    <xf numFmtId="0" fontId="1" fillId="0" borderId="0" xfId="0" applyFont="1" applyFill="1"/>
    <xf numFmtId="0" fontId="22" fillId="0" borderId="0" xfId="0" applyFont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15" fillId="0" borderId="0" xfId="0" applyFont="1" applyBorder="1"/>
    <xf numFmtId="0" fontId="19" fillId="0" borderId="0" xfId="0" applyFont="1" applyAlignment="1"/>
    <xf numFmtId="0" fontId="15" fillId="0" borderId="0" xfId="0" applyFont="1" applyBorder="1" applyAlignment="1">
      <alignment vertical="center"/>
    </xf>
    <xf numFmtId="0" fontId="15" fillId="0" borderId="1" xfId="0" applyNumberFormat="1" applyFont="1" applyBorder="1" applyAlignment="1">
      <alignment vertical="center" wrapText="1"/>
    </xf>
    <xf numFmtId="0" fontId="15" fillId="0" borderId="0" xfId="0" applyFont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19" fillId="0" borderId="0" xfId="0" applyFont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10" fillId="0" borderId="0" xfId="0" applyFont="1"/>
    <xf numFmtId="0" fontId="2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wrapText="1"/>
    </xf>
    <xf numFmtId="0" fontId="26" fillId="0" borderId="0" xfId="0" applyFont="1" applyAlignment="1">
      <alignment horizontal="center" wrapText="1"/>
    </xf>
    <xf numFmtId="0" fontId="26" fillId="0" borderId="0" xfId="0" applyFont="1"/>
    <xf numFmtId="0" fontId="28" fillId="0" borderId="0" xfId="0" applyFont="1"/>
    <xf numFmtId="0" fontId="28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26" fillId="0" borderId="1" xfId="0" applyFont="1" applyBorder="1" applyAlignment="1">
      <alignment horizontal="center" vertical="center" wrapText="1"/>
    </xf>
    <xf numFmtId="166" fontId="26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top" wrapText="1"/>
    </xf>
    <xf numFmtId="0" fontId="22" fillId="0" borderId="1" xfId="9" applyNumberFormat="1" applyFont="1" applyBorder="1" applyAlignment="1" applyProtection="1">
      <alignment vertical="top" wrapText="1"/>
    </xf>
    <xf numFmtId="0" fontId="3" fillId="0" borderId="1" xfId="3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3" fillId="0" borderId="1" xfId="3" applyFont="1" applyFill="1" applyBorder="1" applyAlignment="1">
      <alignment horizontal="center" vertical="top" wrapText="1"/>
    </xf>
    <xf numFmtId="0" fontId="3" fillId="0" borderId="1" xfId="3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0" fillId="0" borderId="1" xfId="3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49" fontId="24" fillId="3" borderId="1" xfId="0" applyNumberFormat="1" applyFont="1" applyFill="1" applyBorder="1" applyAlignment="1">
      <alignment vertical="top" wrapText="1"/>
    </xf>
    <xf numFmtId="0" fontId="3" fillId="3" borderId="1" xfId="3" applyFont="1" applyFill="1" applyBorder="1" applyAlignment="1">
      <alignment horizontal="left" vertical="top" wrapText="1"/>
    </xf>
    <xf numFmtId="0" fontId="2" fillId="3" borderId="1" xfId="3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11" fillId="3" borderId="1" xfId="3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15" fillId="0" borderId="1" xfId="3" applyFont="1" applyFill="1" applyBorder="1" applyAlignment="1">
      <alignment horizontal="left" vertical="top" wrapText="1"/>
    </xf>
    <xf numFmtId="4" fontId="3" fillId="0" borderId="1" xfId="3" applyNumberFormat="1" applyFont="1" applyFill="1" applyBorder="1" applyAlignment="1">
      <alignment horizontal="center" vertical="top" wrapText="1"/>
    </xf>
    <xf numFmtId="49" fontId="3" fillId="0" borderId="1" xfId="3" applyNumberFormat="1" applyFont="1" applyFill="1" applyBorder="1" applyAlignment="1">
      <alignment horizontal="center" vertical="top" wrapText="1"/>
    </xf>
    <xf numFmtId="49" fontId="2" fillId="3" borderId="1" xfId="3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166" fontId="10" fillId="0" borderId="1" xfId="0" applyNumberFormat="1" applyFont="1" applyFill="1" applyBorder="1" applyAlignment="1">
      <alignment horizontal="center" vertical="top"/>
    </xf>
    <xf numFmtId="167" fontId="10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166" fontId="1" fillId="0" borderId="0" xfId="0" applyNumberFormat="1" applyFont="1" applyFill="1" applyAlignment="1">
      <alignment vertical="top"/>
    </xf>
    <xf numFmtId="4" fontId="1" fillId="0" borderId="0" xfId="0" applyNumberFormat="1" applyFont="1" applyAlignment="1">
      <alignment vertical="top"/>
    </xf>
    <xf numFmtId="166" fontId="3" fillId="0" borderId="1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166" fontId="0" fillId="0" borderId="0" xfId="0" applyNumberFormat="1"/>
    <xf numFmtId="0" fontId="2" fillId="0" borderId="1" xfId="0" applyFont="1" applyFill="1" applyBorder="1" applyAlignment="1">
      <alignment horizontal="left" vertical="top"/>
    </xf>
    <xf numFmtId="0" fontId="3" fillId="0" borderId="1" xfId="3" applyFont="1" applyBorder="1" applyAlignment="1">
      <alignment horizontal="center" vertical="top" wrapText="1"/>
    </xf>
    <xf numFmtId="166" fontId="3" fillId="0" borderId="1" xfId="3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center" vertical="top"/>
    </xf>
    <xf numFmtId="166" fontId="3" fillId="0" borderId="1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right" vertical="top" wrapText="1"/>
    </xf>
    <xf numFmtId="166" fontId="15" fillId="0" borderId="0" xfId="0" applyNumberFormat="1" applyFont="1" applyAlignment="1">
      <alignment horizontal="right" vertical="top"/>
    </xf>
    <xf numFmtId="0" fontId="5" fillId="0" borderId="0" xfId="3" applyFont="1" applyAlignment="1">
      <alignment horizontal="center" vertical="top" wrapText="1"/>
    </xf>
    <xf numFmtId="0" fontId="19" fillId="0" borderId="0" xfId="0" applyFont="1" applyFill="1" applyAlignment="1">
      <alignment vertical="top"/>
    </xf>
    <xf numFmtId="166" fontId="3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6" fontId="11" fillId="3" borderId="1" xfId="3" applyNumberFormat="1" applyFont="1" applyFill="1" applyBorder="1" applyAlignment="1">
      <alignment horizontal="center" vertical="top"/>
    </xf>
    <xf numFmtId="166" fontId="17" fillId="3" borderId="1" xfId="3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166" fontId="10" fillId="0" borderId="1" xfId="0" applyNumberFormat="1" applyFont="1" applyFill="1" applyBorder="1" applyAlignment="1">
      <alignment horizontal="center" vertical="top" wrapText="1"/>
    </xf>
    <xf numFmtId="166" fontId="10" fillId="3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9" fontId="22" fillId="0" borderId="1" xfId="8" applyNumberFormat="1" applyFont="1" applyBorder="1" applyAlignment="1" applyProtection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29" fillId="3" borderId="1" xfId="0" applyFont="1" applyFill="1" applyBorder="1" applyAlignment="1">
      <alignment horizontal="center" vertical="top"/>
    </xf>
    <xf numFmtId="0" fontId="29" fillId="3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166" fontId="2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top" wrapText="1"/>
    </xf>
    <xf numFmtId="166" fontId="0" fillId="0" borderId="0" xfId="0" applyNumberFormat="1" applyAlignment="1">
      <alignment vertical="top"/>
    </xf>
    <xf numFmtId="166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 wrapText="1"/>
    </xf>
    <xf numFmtId="49" fontId="3" fillId="3" borderId="1" xfId="3" applyNumberFormat="1" applyFont="1" applyFill="1" applyBorder="1" applyAlignment="1">
      <alignment horizontal="center" vertical="top" wrapText="1"/>
    </xf>
    <xf numFmtId="0" fontId="3" fillId="3" borderId="1" xfId="3" applyFont="1" applyFill="1" applyBorder="1" applyAlignment="1">
      <alignment horizontal="center" vertical="top" wrapText="1"/>
    </xf>
    <xf numFmtId="49" fontId="11" fillId="3" borderId="1" xfId="3" applyNumberFormat="1" applyFont="1" applyFill="1" applyBorder="1" applyAlignment="1">
      <alignment horizontal="center" vertical="top"/>
    </xf>
    <xf numFmtId="0" fontId="2" fillId="3" borderId="1" xfId="3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/>
    </xf>
    <xf numFmtId="0" fontId="3" fillId="0" borderId="4" xfId="3" applyFont="1" applyBorder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/>
    </xf>
    <xf numFmtId="0" fontId="15" fillId="0" borderId="0" xfId="0" applyFont="1" applyAlignment="1">
      <alignment horizontal="right" vertical="top" wrapText="1"/>
    </xf>
    <xf numFmtId="0" fontId="7" fillId="0" borderId="2" xfId="0" applyFont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top" wrapText="1"/>
    </xf>
    <xf numFmtId="0" fontId="5" fillId="0" borderId="1" xfId="3" applyFont="1" applyFill="1" applyBorder="1" applyAlignment="1">
      <alignment horizontal="left" vertical="top" wrapText="1"/>
    </xf>
    <xf numFmtId="49" fontId="5" fillId="0" borderId="1" xfId="3" applyNumberFormat="1" applyFont="1" applyFill="1" applyBorder="1" applyAlignment="1">
      <alignment horizontal="center" vertical="top" wrapText="1"/>
    </xf>
    <xf numFmtId="49" fontId="15" fillId="0" borderId="1" xfId="3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3" applyFont="1" applyFill="1" applyBorder="1" applyAlignment="1">
      <alignment vertical="top" wrapText="1"/>
    </xf>
    <xf numFmtId="0" fontId="15" fillId="0" borderId="1" xfId="3" applyFont="1" applyBorder="1" applyAlignment="1">
      <alignment horizontal="left" vertical="top" wrapText="1"/>
    </xf>
    <xf numFmtId="0" fontId="5" fillId="0" borderId="1" xfId="3" applyFont="1" applyFill="1" applyBorder="1" applyAlignment="1">
      <alignment vertical="top" wrapText="1"/>
    </xf>
    <xf numFmtId="4" fontId="5" fillId="0" borderId="1" xfId="3" applyNumberFormat="1" applyFont="1" applyFill="1" applyBorder="1" applyAlignment="1">
      <alignment horizontal="center" vertical="top" wrapText="1"/>
    </xf>
    <xf numFmtId="4" fontId="15" fillId="0" borderId="1" xfId="3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vertical="top" wrapText="1"/>
    </xf>
    <xf numFmtId="0" fontId="15" fillId="0" borderId="1" xfId="3" applyFont="1" applyBorder="1" applyAlignment="1">
      <alignment vertical="top" wrapText="1"/>
    </xf>
    <xf numFmtId="49" fontId="18" fillId="0" borderId="1" xfId="3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32" fillId="0" borderId="1" xfId="3" applyFont="1" applyFill="1" applyBorder="1" applyAlignment="1">
      <alignment horizontal="left" vertical="top" wrapText="1"/>
    </xf>
    <xf numFmtId="49" fontId="15" fillId="3" borderId="1" xfId="3" applyNumberFormat="1" applyFont="1" applyFill="1" applyBorder="1" applyAlignment="1">
      <alignment horizontal="center" vertical="top" wrapText="1"/>
    </xf>
    <xf numFmtId="166" fontId="18" fillId="3" borderId="1" xfId="3" applyNumberFormat="1" applyFont="1" applyFill="1" applyBorder="1" applyAlignment="1">
      <alignment horizontal="center" vertical="top"/>
    </xf>
    <xf numFmtId="0" fontId="18" fillId="0" borderId="1" xfId="3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/>
    </xf>
    <xf numFmtId="0" fontId="5" fillId="0" borderId="1" xfId="3" applyFont="1" applyBorder="1" applyAlignment="1">
      <alignment vertical="top" wrapText="1"/>
    </xf>
    <xf numFmtId="49" fontId="15" fillId="0" borderId="1" xfId="3" applyNumberFormat="1" applyFont="1" applyBorder="1" applyAlignment="1">
      <alignment horizontal="center" vertical="top" wrapText="1"/>
    </xf>
    <xf numFmtId="49" fontId="5" fillId="0" borderId="1" xfId="3" applyNumberFormat="1" applyFont="1" applyBorder="1" applyAlignment="1">
      <alignment horizontal="center" vertical="top" wrapText="1"/>
    </xf>
    <xf numFmtId="0" fontId="20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49" fontId="20" fillId="0" borderId="1" xfId="3" applyNumberFormat="1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166" fontId="3" fillId="3" borderId="1" xfId="3" applyNumberFormat="1" applyFont="1" applyFill="1" applyBorder="1" applyAlignment="1">
      <alignment horizontal="center" vertical="top" wrapText="1"/>
    </xf>
    <xf numFmtId="166" fontId="2" fillId="3" borderId="1" xfId="3" applyNumberFormat="1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vertical="top"/>
    </xf>
    <xf numFmtId="0" fontId="2" fillId="0" borderId="1" xfId="4" applyNumberFormat="1" applyFont="1" applyBorder="1" applyAlignment="1">
      <alignment horizontal="center" vertical="center" wrapText="1"/>
    </xf>
    <xf numFmtId="165" fontId="3" fillId="0" borderId="1" xfId="4" applyNumberFormat="1" applyFont="1" applyBorder="1" applyAlignment="1">
      <alignment horizontal="center" vertical="center" wrapText="1"/>
    </xf>
    <xf numFmtId="0" fontId="3" fillId="0" borderId="1" xfId="4" applyNumberFormat="1" applyFont="1" applyBorder="1" applyAlignment="1">
      <alignment horizontal="center" vertical="center" wrapText="1"/>
    </xf>
    <xf numFmtId="165" fontId="2" fillId="0" borderId="1" xfId="4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165" fontId="3" fillId="0" borderId="1" xfId="4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3" borderId="0" xfId="0" applyFont="1" applyFill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top"/>
    </xf>
    <xf numFmtId="0" fontId="7" fillId="0" borderId="0" xfId="3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0" xfId="0" applyBorder="1"/>
    <xf numFmtId="166" fontId="2" fillId="0" borderId="0" xfId="0" applyNumberFormat="1" applyFont="1" applyFill="1" applyBorder="1" applyAlignment="1">
      <alignment horizontal="center" vertical="top"/>
    </xf>
    <xf numFmtId="166" fontId="2" fillId="0" borderId="0" xfId="3" applyNumberFormat="1" applyFont="1" applyFill="1" applyBorder="1" applyAlignment="1">
      <alignment horizontal="center" vertical="top" wrapText="1"/>
    </xf>
    <xf numFmtId="4" fontId="3" fillId="3" borderId="1" xfId="3" applyNumberFormat="1" applyFont="1" applyFill="1" applyBorder="1" applyAlignment="1">
      <alignment horizontal="center" vertical="top" wrapText="1"/>
    </xf>
    <xf numFmtId="4" fontId="2" fillId="3" borderId="1" xfId="3" applyNumberFormat="1" applyFont="1" applyFill="1" applyBorder="1" applyAlignment="1">
      <alignment horizontal="center" vertical="top" wrapText="1"/>
    </xf>
    <xf numFmtId="49" fontId="2" fillId="3" borderId="2" xfId="3" applyNumberFormat="1" applyFont="1" applyFill="1" applyBorder="1" applyAlignment="1">
      <alignment horizontal="center" vertical="top" wrapText="1"/>
    </xf>
    <xf numFmtId="166" fontId="2" fillId="3" borderId="2" xfId="3" applyNumberFormat="1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3" applyFont="1" applyFill="1" applyBorder="1" applyAlignment="1">
      <alignment vertical="top" wrapText="1"/>
    </xf>
    <xf numFmtId="0" fontId="2" fillId="3" borderId="1" xfId="3" applyFont="1" applyFill="1" applyBorder="1" applyAlignment="1">
      <alignment vertical="top" wrapText="1"/>
    </xf>
    <xf numFmtId="0" fontId="3" fillId="3" borderId="5" xfId="3" applyFont="1" applyFill="1" applyBorder="1" applyAlignment="1">
      <alignment horizontal="center" vertical="top" wrapText="1"/>
    </xf>
    <xf numFmtId="49" fontId="17" fillId="3" borderId="1" xfId="3" applyNumberFormat="1" applyFont="1" applyFill="1" applyBorder="1" applyAlignment="1">
      <alignment horizontal="center" vertical="top"/>
    </xf>
    <xf numFmtId="0" fontId="2" fillId="3" borderId="5" xfId="3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/>
    </xf>
    <xf numFmtId="166" fontId="3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11" fillId="3" borderId="1" xfId="0" applyFont="1" applyFill="1" applyBorder="1" applyAlignment="1">
      <alignment vertical="top"/>
    </xf>
    <xf numFmtId="0" fontId="3" fillId="3" borderId="0" xfId="0" applyFont="1" applyFill="1" applyAlignment="1">
      <alignment vertical="top" wrapText="1"/>
    </xf>
    <xf numFmtId="0" fontId="29" fillId="3" borderId="0" xfId="0" applyFont="1" applyFill="1" applyAlignment="1">
      <alignment vertical="top" wrapText="1"/>
    </xf>
    <xf numFmtId="4" fontId="11" fillId="3" borderId="1" xfId="3" applyNumberFormat="1" applyFont="1" applyFill="1" applyBorder="1" applyAlignment="1">
      <alignment horizontal="center" vertical="top"/>
    </xf>
    <xf numFmtId="0" fontId="17" fillId="3" borderId="1" xfId="3" applyFont="1" applyFill="1" applyBorder="1" applyAlignment="1">
      <alignment vertical="top" wrapText="1"/>
    </xf>
    <xf numFmtId="0" fontId="17" fillId="3" borderId="1" xfId="3" applyNumberFormat="1" applyFont="1" applyFill="1" applyBorder="1" applyAlignment="1">
      <alignment horizontal="center" vertical="top"/>
    </xf>
    <xf numFmtId="4" fontId="17" fillId="3" borderId="1" xfId="3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17" fillId="3" borderId="1" xfId="3" applyFont="1" applyFill="1" applyBorder="1" applyAlignment="1">
      <alignment horizontal="center" vertical="top" wrapText="1"/>
    </xf>
    <xf numFmtId="0" fontId="11" fillId="3" borderId="1" xfId="3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top" wrapText="1"/>
    </xf>
    <xf numFmtId="166" fontId="1" fillId="3" borderId="0" xfId="0" applyNumberFormat="1" applyFont="1" applyFill="1" applyAlignment="1">
      <alignment vertical="top"/>
    </xf>
    <xf numFmtId="0" fontId="3" fillId="3" borderId="0" xfId="3" applyFont="1" applyFill="1" applyBorder="1" applyAlignment="1">
      <alignment horizontal="center" vertical="top"/>
    </xf>
    <xf numFmtId="0" fontId="3" fillId="3" borderId="4" xfId="3" applyFont="1" applyFill="1" applyBorder="1" applyAlignment="1">
      <alignment horizontal="center" vertical="top"/>
    </xf>
    <xf numFmtId="166" fontId="3" fillId="3" borderId="3" xfId="3" applyNumberFormat="1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/>
    </xf>
    <xf numFmtId="3" fontId="2" fillId="0" borderId="1" xfId="0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3" fontId="3" fillId="0" borderId="3" xfId="0" applyNumberFormat="1" applyFont="1" applyBorder="1" applyAlignment="1">
      <alignment horizontal="center" vertical="top"/>
    </xf>
    <xf numFmtId="166" fontId="3" fillId="0" borderId="3" xfId="0" applyNumberFormat="1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33" fillId="0" borderId="0" xfId="0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3" fillId="3" borderId="0" xfId="3" applyFont="1" applyFill="1" applyAlignment="1">
      <alignment horizontal="center" vertical="top" wrapText="1"/>
    </xf>
    <xf numFmtId="167" fontId="10" fillId="3" borderId="1" xfId="0" applyNumberFormat="1" applyFont="1" applyFill="1" applyBorder="1" applyAlignment="1">
      <alignment horizontal="center" vertical="top"/>
    </xf>
    <xf numFmtId="167" fontId="3" fillId="3" borderId="1" xfId="4" applyNumberFormat="1" applyFont="1" applyFill="1" applyBorder="1" applyAlignment="1">
      <alignment horizontal="center" vertical="top" wrapText="1"/>
    </xf>
    <xf numFmtId="167" fontId="2" fillId="3" borderId="1" xfId="4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/>
    </xf>
    <xf numFmtId="0" fontId="15" fillId="3" borderId="0" xfId="0" applyFont="1" applyFill="1" applyAlignment="1">
      <alignment horizontal="right" vertical="top" wrapText="1"/>
    </xf>
    <xf numFmtId="166" fontId="19" fillId="3" borderId="0" xfId="0" applyNumberFormat="1" applyFont="1" applyFill="1" applyAlignment="1">
      <alignment vertical="top"/>
    </xf>
    <xf numFmtId="166" fontId="5" fillId="3" borderId="4" xfId="3" applyNumberFormat="1" applyFont="1" applyFill="1" applyBorder="1" applyAlignment="1">
      <alignment horizontal="center" vertical="top"/>
    </xf>
    <xf numFmtId="166" fontId="5" fillId="3" borderId="1" xfId="0" applyNumberFormat="1" applyFont="1" applyFill="1" applyBorder="1" applyAlignment="1">
      <alignment horizontal="center" vertical="top" wrapText="1"/>
    </xf>
    <xf numFmtId="166" fontId="5" fillId="3" borderId="1" xfId="3" applyNumberFormat="1" applyFont="1" applyFill="1" applyBorder="1" applyAlignment="1">
      <alignment horizontal="center" vertical="top" wrapText="1"/>
    </xf>
    <xf numFmtId="166" fontId="15" fillId="3" borderId="1" xfId="3" applyNumberFormat="1" applyFont="1" applyFill="1" applyBorder="1" applyAlignment="1">
      <alignment horizontal="center" vertical="top" wrapText="1"/>
    </xf>
    <xf numFmtId="166" fontId="15" fillId="3" borderId="1" xfId="0" applyNumberFormat="1" applyFont="1" applyFill="1" applyBorder="1" applyAlignment="1">
      <alignment horizontal="center" vertical="top"/>
    </xf>
    <xf numFmtId="166" fontId="5" fillId="3" borderId="1" xfId="0" applyNumberFormat="1" applyFont="1" applyFill="1" applyBorder="1" applyAlignment="1">
      <alignment horizontal="center" vertical="top"/>
    </xf>
    <xf numFmtId="166" fontId="20" fillId="3" borderId="1" xfId="3" applyNumberFormat="1" applyFont="1" applyFill="1" applyBorder="1" applyAlignment="1">
      <alignment horizontal="center" vertical="top"/>
    </xf>
    <xf numFmtId="0" fontId="19" fillId="3" borderId="0" xfId="0" applyFont="1" applyFill="1" applyAlignment="1">
      <alignment vertical="top"/>
    </xf>
    <xf numFmtId="0" fontId="5" fillId="3" borderId="0" xfId="3" applyFont="1" applyFill="1" applyAlignment="1">
      <alignment horizontal="center" vertical="top" wrapText="1"/>
    </xf>
    <xf numFmtId="0" fontId="5" fillId="3" borderId="1" xfId="3" applyFont="1" applyFill="1" applyBorder="1" applyAlignment="1">
      <alignment horizontal="center" vertical="top" wrapText="1"/>
    </xf>
    <xf numFmtId="49" fontId="5" fillId="3" borderId="1" xfId="3" applyNumberFormat="1" applyFont="1" applyFill="1" applyBorder="1" applyAlignment="1">
      <alignment horizontal="center" vertical="top" wrapText="1"/>
    </xf>
    <xf numFmtId="49" fontId="18" fillId="3" borderId="1" xfId="3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/>
    </xf>
    <xf numFmtId="0" fontId="15" fillId="3" borderId="1" xfId="0" applyFont="1" applyFill="1" applyBorder="1" applyAlignment="1">
      <alignment vertical="top"/>
    </xf>
    <xf numFmtId="0" fontId="19" fillId="3" borderId="1" xfId="0" applyFont="1" applyFill="1" applyBorder="1" applyAlignment="1">
      <alignment vertical="top"/>
    </xf>
    <xf numFmtId="0" fontId="15" fillId="3" borderId="1" xfId="3" applyFont="1" applyFill="1" applyBorder="1" applyAlignment="1">
      <alignment horizontal="left" vertical="top" wrapText="1"/>
    </xf>
    <xf numFmtId="0" fontId="0" fillId="3" borderId="0" xfId="0" applyFill="1"/>
    <xf numFmtId="166" fontId="3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 wrapText="1"/>
    </xf>
    <xf numFmtId="0" fontId="8" fillId="0" borderId="0" xfId="0" applyFont="1" applyAlignment="1">
      <alignment vertical="top"/>
    </xf>
    <xf numFmtId="0" fontId="2" fillId="3" borderId="0" xfId="0" applyFont="1" applyFill="1" applyAlignment="1">
      <alignment horizontal="right" vertical="top" wrapText="1"/>
    </xf>
    <xf numFmtId="0" fontId="1" fillId="3" borderId="0" xfId="0" applyFont="1" applyFill="1" applyAlignment="1">
      <alignment vertical="top"/>
    </xf>
    <xf numFmtId="0" fontId="14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center" vertical="top"/>
    </xf>
    <xf numFmtId="0" fontId="26" fillId="2" borderId="1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vertical="top"/>
    </xf>
    <xf numFmtId="0" fontId="14" fillId="2" borderId="1" xfId="0" applyFont="1" applyFill="1" applyBorder="1" applyAlignment="1">
      <alignment horizontal="left" vertical="top"/>
    </xf>
    <xf numFmtId="166" fontId="26" fillId="0" borderId="1" xfId="0" applyNumberFormat="1" applyFont="1" applyBorder="1" applyAlignment="1">
      <alignment horizontal="center" vertical="top"/>
    </xf>
    <xf numFmtId="166" fontId="14" fillId="2" borderId="1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37" fillId="0" borderId="0" xfId="0" applyFont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5" fillId="3" borderId="0" xfId="0" applyFont="1" applyFill="1" applyAlignment="1">
      <alignment horizontal="right" vertical="top" wrapText="1"/>
    </xf>
    <xf numFmtId="0" fontId="19" fillId="0" borderId="0" xfId="0" applyFont="1" applyAlignment="1">
      <alignment horizontal="right" vertical="top" wrapText="1"/>
    </xf>
    <xf numFmtId="0" fontId="15" fillId="0" borderId="0" xfId="0" applyFont="1" applyAlignment="1">
      <alignment horizontal="right" wrapText="1"/>
    </xf>
    <xf numFmtId="0" fontId="25" fillId="0" borderId="0" xfId="0" applyFont="1" applyAlignment="1">
      <alignment horizontal="right" wrapText="1"/>
    </xf>
    <xf numFmtId="166" fontId="2" fillId="0" borderId="0" xfId="0" applyNumberFormat="1" applyFont="1" applyAlignment="1">
      <alignment horizontal="right" vertical="top"/>
    </xf>
    <xf numFmtId="0" fontId="3" fillId="0" borderId="1" xfId="0" applyFont="1" applyFill="1" applyBorder="1" applyAlignment="1">
      <alignment vertical="top"/>
    </xf>
    <xf numFmtId="0" fontId="2" fillId="0" borderId="0" xfId="0" applyFont="1" applyAlignment="1">
      <alignment horizontal="right" wrapText="1"/>
    </xf>
    <xf numFmtId="166" fontId="2" fillId="0" borderId="4" xfId="0" applyNumberFormat="1" applyFont="1" applyFill="1" applyBorder="1" applyAlignment="1">
      <alignment horizontal="right" vertical="top"/>
    </xf>
    <xf numFmtId="166" fontId="0" fillId="0" borderId="0" xfId="0" applyNumberFormat="1" applyBorder="1" applyAlignment="1">
      <alignment horizontal="right" vertical="top"/>
    </xf>
    <xf numFmtId="0" fontId="3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right" vertical="center" wrapText="1"/>
    </xf>
    <xf numFmtId="0" fontId="0" fillId="0" borderId="0" xfId="0" applyAlignment="1"/>
    <xf numFmtId="0" fontId="9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3" fillId="0" borderId="0" xfId="3" applyFont="1" applyAlignment="1">
      <alignment horizontal="center" vertical="center" wrapText="1"/>
    </xf>
    <xf numFmtId="0" fontId="1" fillId="0" borderId="0" xfId="0" applyFont="1" applyAlignment="1"/>
    <xf numFmtId="0" fontId="9" fillId="3" borderId="0" xfId="0" applyFont="1" applyFill="1" applyAlignment="1">
      <alignment horizontal="right" vertical="top"/>
    </xf>
    <xf numFmtId="0" fontId="2" fillId="3" borderId="0" xfId="0" applyFont="1" applyFill="1" applyAlignment="1">
      <alignment horizontal="right" vertical="top" wrapText="1"/>
    </xf>
    <xf numFmtId="166" fontId="1" fillId="3" borderId="0" xfId="0" applyNumberFormat="1" applyFont="1" applyFill="1" applyAlignment="1">
      <alignment horizontal="right" vertical="top" wrapText="1"/>
    </xf>
    <xf numFmtId="0" fontId="1" fillId="3" borderId="0" xfId="0" applyFont="1" applyFill="1" applyAlignment="1">
      <alignment vertical="top"/>
    </xf>
    <xf numFmtId="0" fontId="34" fillId="3" borderId="0" xfId="0" applyFont="1" applyFill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166" fontId="19" fillId="0" borderId="0" xfId="0" applyNumberFormat="1" applyFont="1" applyFill="1" applyAlignment="1">
      <alignment horizontal="right" vertical="top" wrapText="1"/>
    </xf>
    <xf numFmtId="0" fontId="19" fillId="0" borderId="0" xfId="0" applyFont="1" applyAlignment="1">
      <alignment vertical="top"/>
    </xf>
    <xf numFmtId="0" fontId="31" fillId="0" borderId="0" xfId="0" applyFont="1" applyAlignment="1">
      <alignment horizontal="right" vertical="top"/>
    </xf>
    <xf numFmtId="0" fontId="34" fillId="0" borderId="0" xfId="0" applyFont="1" applyFill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7" fillId="0" borderId="6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35" fillId="0" borderId="8" xfId="0" applyNumberFormat="1" applyFont="1" applyFill="1" applyBorder="1" applyAlignment="1">
      <alignment horizontal="center" vertical="top" wrapText="1"/>
    </xf>
    <xf numFmtId="0" fontId="35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7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3" fillId="2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center" vertical="top"/>
    </xf>
    <xf numFmtId="0" fontId="14" fillId="2" borderId="3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6" fillId="0" borderId="0" xfId="0" applyFont="1" applyFill="1" applyAlignment="1">
      <alignment horizontal="right" wrapText="1"/>
    </xf>
    <xf numFmtId="0" fontId="3" fillId="0" borderId="0" xfId="0" applyFont="1" applyAlignment="1">
      <alignment horizontal="center" wrapText="1"/>
    </xf>
    <xf numFmtId="0" fontId="36" fillId="0" borderId="0" xfId="0" applyFont="1" applyAlignment="1"/>
    <xf numFmtId="0" fontId="26" fillId="0" borderId="0" xfId="0" applyFont="1" applyAlignment="1">
      <alignment horizontal="center" wrapText="1"/>
    </xf>
    <xf numFmtId="0" fontId="27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6" fontId="38" fillId="0" borderId="0" xfId="0" applyNumberFormat="1" applyFont="1" applyFill="1" applyAlignment="1">
      <alignment horizontal="center" vertical="center"/>
    </xf>
    <xf numFmtId="166" fontId="38" fillId="3" borderId="0" xfId="0" applyNumberFormat="1" applyFont="1" applyFill="1" applyAlignment="1">
      <alignment horizontal="center" vertical="top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top"/>
    </xf>
  </cellXfs>
  <cellStyles count="10">
    <cellStyle name="xl31" xfId="9"/>
    <cellStyle name="xl33" xfId="5"/>
    <cellStyle name="xl34" xfId="6"/>
    <cellStyle name="xl35" xfId="7"/>
    <cellStyle name="xl43" xfId="8"/>
    <cellStyle name="Обычный" xfId="0" builtinId="0"/>
    <cellStyle name="Обычный 4" xfId="1"/>
    <cellStyle name="Обычный 5" xfId="2"/>
    <cellStyle name="Обычный_Лист1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topLeftCell="A2" workbookViewId="0">
      <selection activeCell="A6" sqref="A6:F6"/>
    </sheetView>
  </sheetViews>
  <sheetFormatPr defaultRowHeight="12.75"/>
  <cols>
    <col min="1" max="1" width="20.42578125" style="186" customWidth="1"/>
    <col min="2" max="2" width="51.28515625" style="18" customWidth="1"/>
    <col min="3" max="3" width="10.28515625" style="18" customWidth="1"/>
    <col min="4" max="4" width="9.140625" style="18"/>
    <col min="5" max="6" width="9.28515625" style="18" customWidth="1"/>
  </cols>
  <sheetData>
    <row r="1" spans="1:6" hidden="1"/>
    <row r="3" spans="1:6" ht="22.5" customHeight="1">
      <c r="A3" s="187"/>
      <c r="B3" s="41"/>
      <c r="C3" s="302" t="s">
        <v>771</v>
      </c>
      <c r="D3" s="302"/>
      <c r="E3" s="302"/>
      <c r="F3" s="302"/>
    </row>
    <row r="4" spans="1:6" ht="45" customHeight="1">
      <c r="A4" s="188"/>
      <c r="B4" s="312" t="s">
        <v>980</v>
      </c>
      <c r="C4" s="313"/>
      <c r="D4" s="313"/>
      <c r="E4" s="313"/>
      <c r="F4" s="313"/>
    </row>
    <row r="5" spans="1:6" ht="24.75" hidden="1" customHeight="1">
      <c r="A5" s="187"/>
      <c r="B5" s="30"/>
      <c r="C5" s="314"/>
      <c r="D5" s="315"/>
      <c r="E5" s="315"/>
      <c r="F5" s="315"/>
    </row>
    <row r="6" spans="1:6" ht="42" customHeight="1">
      <c r="A6" s="303" t="s">
        <v>967</v>
      </c>
      <c r="B6" s="304"/>
      <c r="C6" s="304"/>
      <c r="D6" s="304"/>
      <c r="E6" s="304"/>
      <c r="F6" s="304"/>
    </row>
    <row r="7" spans="1:6" ht="16.5" customHeight="1">
      <c r="A7" s="189"/>
      <c r="B7" s="43"/>
      <c r="C7" s="43"/>
      <c r="D7" s="43"/>
      <c r="E7" s="43"/>
      <c r="F7" s="43"/>
    </row>
    <row r="8" spans="1:6" ht="22.5" customHeight="1">
      <c r="A8" s="305" t="s">
        <v>525</v>
      </c>
      <c r="B8" s="308" t="s">
        <v>462</v>
      </c>
      <c r="C8" s="309" t="s">
        <v>264</v>
      </c>
      <c r="D8" s="310"/>
      <c r="E8" s="310"/>
      <c r="F8" s="311"/>
    </row>
    <row r="9" spans="1:6" ht="12.75" customHeight="1">
      <c r="A9" s="306"/>
      <c r="B9" s="308"/>
      <c r="C9" s="308" t="s">
        <v>265</v>
      </c>
      <c r="D9" s="308" t="s">
        <v>266</v>
      </c>
      <c r="E9" s="308"/>
      <c r="F9" s="308"/>
    </row>
    <row r="10" spans="1:6" ht="38.25" customHeight="1">
      <c r="A10" s="307"/>
      <c r="B10" s="308"/>
      <c r="C10" s="308"/>
      <c r="D10" s="28" t="s">
        <v>267</v>
      </c>
      <c r="E10" s="28" t="s">
        <v>66</v>
      </c>
      <c r="F10" s="28" t="s">
        <v>67</v>
      </c>
    </row>
    <row r="11" spans="1:6" ht="19.5" customHeight="1">
      <c r="A11" s="190" t="s">
        <v>227</v>
      </c>
      <c r="B11" s="10" t="s">
        <v>68</v>
      </c>
      <c r="C11" s="70"/>
      <c r="D11" s="70"/>
      <c r="E11" s="70"/>
      <c r="F11" s="70"/>
    </row>
    <row r="12" spans="1:6" ht="25.5" customHeight="1">
      <c r="A12" s="191" t="s">
        <v>224</v>
      </c>
      <c r="B12" s="9" t="s">
        <v>110</v>
      </c>
      <c r="C12" s="1">
        <v>48</v>
      </c>
      <c r="D12" s="1">
        <v>48</v>
      </c>
      <c r="E12" s="70"/>
      <c r="F12" s="70"/>
    </row>
    <row r="13" spans="1:6" ht="30.75" customHeight="1">
      <c r="A13" s="191" t="s">
        <v>224</v>
      </c>
      <c r="B13" s="9" t="s">
        <v>69</v>
      </c>
      <c r="C13" s="1">
        <v>48</v>
      </c>
      <c r="D13" s="180">
        <v>38</v>
      </c>
      <c r="E13" s="180">
        <v>10</v>
      </c>
      <c r="F13" s="180"/>
    </row>
    <row r="14" spans="1:6" ht="24.75" customHeight="1">
      <c r="A14" s="191" t="s">
        <v>224</v>
      </c>
      <c r="B14" s="9" t="s">
        <v>70</v>
      </c>
      <c r="C14" s="1">
        <v>48</v>
      </c>
      <c r="D14" s="180">
        <v>46</v>
      </c>
      <c r="E14" s="180"/>
      <c r="F14" s="180">
        <v>2</v>
      </c>
    </row>
    <row r="15" spans="1:6" ht="31.5" customHeight="1">
      <c r="A15" s="190" t="s">
        <v>498</v>
      </c>
      <c r="B15" s="10" t="s">
        <v>71</v>
      </c>
      <c r="C15" s="70"/>
      <c r="D15" s="181"/>
      <c r="E15" s="181"/>
      <c r="F15" s="181"/>
    </row>
    <row r="16" spans="1:6" ht="27" customHeight="1">
      <c r="A16" s="2" t="s">
        <v>168</v>
      </c>
      <c r="B16" s="9" t="s">
        <v>318</v>
      </c>
      <c r="C16" s="1"/>
      <c r="D16" s="180"/>
      <c r="E16" s="180"/>
      <c r="F16" s="180"/>
    </row>
    <row r="17" spans="1:6" ht="37.5" customHeight="1">
      <c r="A17" s="2" t="s">
        <v>363</v>
      </c>
      <c r="B17" s="9" t="s">
        <v>657</v>
      </c>
      <c r="C17" s="1">
        <v>90</v>
      </c>
      <c r="D17" s="180">
        <v>70</v>
      </c>
      <c r="E17" s="180" t="s">
        <v>375</v>
      </c>
      <c r="F17" s="180">
        <v>20</v>
      </c>
    </row>
    <row r="18" spans="1:6" ht="35.25" customHeight="1">
      <c r="A18" s="2" t="s">
        <v>363</v>
      </c>
      <c r="B18" s="9" t="s">
        <v>658</v>
      </c>
      <c r="C18" s="1">
        <v>90</v>
      </c>
      <c r="D18" s="180">
        <v>70</v>
      </c>
      <c r="E18" s="180">
        <v>20</v>
      </c>
      <c r="F18" s="180" t="s">
        <v>375</v>
      </c>
    </row>
    <row r="19" spans="1:6" ht="48" customHeight="1">
      <c r="A19" s="2" t="s">
        <v>772</v>
      </c>
      <c r="B19" s="9" t="s">
        <v>773</v>
      </c>
      <c r="C19" s="1">
        <v>90</v>
      </c>
      <c r="D19" s="180">
        <v>70</v>
      </c>
      <c r="E19" s="180" t="s">
        <v>375</v>
      </c>
      <c r="F19" s="180">
        <v>20</v>
      </c>
    </row>
    <row r="20" spans="1:6" ht="48" customHeight="1">
      <c r="A20" s="2" t="s">
        <v>772</v>
      </c>
      <c r="B20" s="9" t="s">
        <v>774</v>
      </c>
      <c r="C20" s="1">
        <v>90</v>
      </c>
      <c r="D20" s="180">
        <v>70</v>
      </c>
      <c r="E20" s="180">
        <v>20</v>
      </c>
      <c r="F20" s="180" t="s">
        <v>375</v>
      </c>
    </row>
    <row r="21" spans="1:6" ht="41.25" customHeight="1">
      <c r="A21" s="2" t="s">
        <v>169</v>
      </c>
      <c r="B21" s="9" t="s">
        <v>121</v>
      </c>
      <c r="C21" s="1"/>
      <c r="D21" s="180"/>
      <c r="E21" s="180"/>
      <c r="F21" s="180"/>
    </row>
    <row r="22" spans="1:6" ht="47.25" customHeight="1">
      <c r="A22" s="2" t="s">
        <v>364</v>
      </c>
      <c r="B22" s="9" t="s">
        <v>659</v>
      </c>
      <c r="C22" s="1">
        <v>90</v>
      </c>
      <c r="D22" s="180">
        <v>70</v>
      </c>
      <c r="E22" s="180" t="s">
        <v>375</v>
      </c>
      <c r="F22" s="180">
        <v>20</v>
      </c>
    </row>
    <row r="23" spans="1:6" ht="51" customHeight="1">
      <c r="A23" s="2" t="s">
        <v>364</v>
      </c>
      <c r="B23" s="9" t="s">
        <v>660</v>
      </c>
      <c r="C23" s="1">
        <v>90</v>
      </c>
      <c r="D23" s="180">
        <v>70</v>
      </c>
      <c r="E23" s="180">
        <v>20</v>
      </c>
      <c r="F23" s="180" t="s">
        <v>375</v>
      </c>
    </row>
    <row r="24" spans="1:6" ht="59.25" customHeight="1">
      <c r="A24" s="2" t="s">
        <v>775</v>
      </c>
      <c r="B24" s="9" t="s">
        <v>776</v>
      </c>
      <c r="C24" s="1">
        <v>90</v>
      </c>
      <c r="D24" s="180">
        <v>70</v>
      </c>
      <c r="E24" s="180" t="s">
        <v>375</v>
      </c>
      <c r="F24" s="180">
        <v>20</v>
      </c>
    </row>
    <row r="25" spans="1:6" ht="64.5" customHeight="1">
      <c r="A25" s="2" t="s">
        <v>775</v>
      </c>
      <c r="B25" s="9" t="s">
        <v>777</v>
      </c>
      <c r="C25" s="1">
        <v>90</v>
      </c>
      <c r="D25" s="180">
        <v>70</v>
      </c>
      <c r="E25" s="180">
        <v>20</v>
      </c>
      <c r="F25" s="180" t="s">
        <v>375</v>
      </c>
    </row>
    <row r="26" spans="1:6" ht="25.5" customHeight="1">
      <c r="A26" s="191" t="s">
        <v>466</v>
      </c>
      <c r="B26" s="9" t="s">
        <v>299</v>
      </c>
      <c r="C26" s="1"/>
      <c r="D26" s="180"/>
      <c r="E26" s="180"/>
      <c r="F26" s="180"/>
    </row>
    <row r="27" spans="1:6" ht="29.25" customHeight="1">
      <c r="A27" s="2" t="s">
        <v>365</v>
      </c>
      <c r="B27" s="9" t="s">
        <v>299</v>
      </c>
      <c r="C27" s="1">
        <v>100</v>
      </c>
      <c r="D27" s="180">
        <v>100</v>
      </c>
      <c r="E27" s="180" t="s">
        <v>375</v>
      </c>
      <c r="F27" s="180" t="s">
        <v>375</v>
      </c>
    </row>
    <row r="28" spans="1:6" ht="36" customHeight="1">
      <c r="A28" s="2" t="s">
        <v>778</v>
      </c>
      <c r="B28" s="9" t="s">
        <v>779</v>
      </c>
      <c r="C28" s="1">
        <v>90</v>
      </c>
      <c r="D28" s="180">
        <v>90</v>
      </c>
      <c r="E28" s="180" t="s">
        <v>375</v>
      </c>
      <c r="F28" s="180" t="s">
        <v>375</v>
      </c>
    </row>
    <row r="29" spans="1:6" ht="29.25" customHeight="1">
      <c r="A29" s="191" t="s">
        <v>376</v>
      </c>
      <c r="B29" s="9" t="s">
        <v>30</v>
      </c>
      <c r="C29" s="1"/>
      <c r="D29" s="180"/>
      <c r="E29" s="180"/>
      <c r="F29" s="180"/>
    </row>
    <row r="30" spans="1:6" ht="31.5" customHeight="1">
      <c r="A30" s="2" t="s">
        <v>366</v>
      </c>
      <c r="B30" s="9" t="s">
        <v>780</v>
      </c>
      <c r="C30" s="1">
        <v>100</v>
      </c>
      <c r="D30" s="180">
        <v>100</v>
      </c>
      <c r="E30" s="180" t="s">
        <v>375</v>
      </c>
      <c r="F30" s="180" t="s">
        <v>375</v>
      </c>
    </row>
    <row r="31" spans="1:6" ht="39" customHeight="1">
      <c r="A31" s="2" t="s">
        <v>366</v>
      </c>
      <c r="B31" s="9" t="s">
        <v>781</v>
      </c>
      <c r="C31" s="1">
        <v>100</v>
      </c>
      <c r="D31" s="180">
        <v>70</v>
      </c>
      <c r="E31" s="180" t="s">
        <v>375</v>
      </c>
      <c r="F31" s="180">
        <v>30</v>
      </c>
    </row>
    <row r="32" spans="1:6" ht="35.25" customHeight="1">
      <c r="A32" s="2" t="s">
        <v>366</v>
      </c>
      <c r="B32" s="9" t="s">
        <v>782</v>
      </c>
      <c r="C32" s="1">
        <v>100</v>
      </c>
      <c r="D32" s="180">
        <v>50</v>
      </c>
      <c r="E32" s="180">
        <v>50</v>
      </c>
      <c r="F32" s="180" t="s">
        <v>375</v>
      </c>
    </row>
    <row r="33" spans="1:6" ht="44.25" customHeight="1">
      <c r="A33" s="2" t="s">
        <v>783</v>
      </c>
      <c r="B33" s="9" t="s">
        <v>784</v>
      </c>
      <c r="C33" s="1">
        <v>60</v>
      </c>
      <c r="D33" s="180">
        <v>30</v>
      </c>
      <c r="E33" s="180" t="s">
        <v>375</v>
      </c>
      <c r="F33" s="180">
        <v>30</v>
      </c>
    </row>
    <row r="34" spans="1:6" ht="43.5" customHeight="1">
      <c r="A34" s="2" t="s">
        <v>783</v>
      </c>
      <c r="B34" s="9" t="s">
        <v>785</v>
      </c>
      <c r="C34" s="1">
        <v>60</v>
      </c>
      <c r="D34" s="180">
        <v>30</v>
      </c>
      <c r="E34" s="180">
        <v>30</v>
      </c>
      <c r="F34" s="180" t="s">
        <v>375</v>
      </c>
    </row>
    <row r="35" spans="1:6" ht="42" customHeight="1">
      <c r="A35" s="192" t="s">
        <v>308</v>
      </c>
      <c r="B35" s="23" t="s">
        <v>309</v>
      </c>
      <c r="C35" s="1">
        <v>100</v>
      </c>
      <c r="D35" s="180">
        <v>100</v>
      </c>
      <c r="E35" s="180" t="s">
        <v>375</v>
      </c>
      <c r="F35" s="180" t="s">
        <v>375</v>
      </c>
    </row>
    <row r="36" spans="1:6" ht="21.75" customHeight="1">
      <c r="A36" s="190" t="s">
        <v>377</v>
      </c>
      <c r="B36" s="10" t="s">
        <v>72</v>
      </c>
      <c r="C36" s="70"/>
      <c r="D36" s="180"/>
      <c r="E36" s="180"/>
      <c r="F36" s="180"/>
    </row>
    <row r="37" spans="1:6" ht="40.5" customHeight="1">
      <c r="A37" s="191" t="s">
        <v>378</v>
      </c>
      <c r="B37" s="9" t="s">
        <v>379</v>
      </c>
      <c r="C37" s="1">
        <v>100</v>
      </c>
      <c r="D37" s="180">
        <v>100</v>
      </c>
      <c r="E37" s="180" t="s">
        <v>375</v>
      </c>
      <c r="F37" s="180" t="s">
        <v>375</v>
      </c>
    </row>
    <row r="38" spans="1:6" ht="46.5" customHeight="1">
      <c r="A38" s="191" t="s">
        <v>380</v>
      </c>
      <c r="B38" s="9" t="s">
        <v>73</v>
      </c>
      <c r="C38" s="1">
        <v>100</v>
      </c>
      <c r="D38" s="180" t="s">
        <v>375</v>
      </c>
      <c r="E38" s="180" t="s">
        <v>375</v>
      </c>
      <c r="F38" s="180">
        <v>100</v>
      </c>
    </row>
    <row r="39" spans="1:6" ht="42" customHeight="1">
      <c r="A39" s="191" t="s">
        <v>48</v>
      </c>
      <c r="B39" s="9" t="s">
        <v>74</v>
      </c>
      <c r="C39" s="1">
        <v>100</v>
      </c>
      <c r="D39" s="180" t="s">
        <v>375</v>
      </c>
      <c r="E39" s="180">
        <v>100</v>
      </c>
      <c r="F39" s="180" t="s">
        <v>375</v>
      </c>
    </row>
    <row r="40" spans="1:6" ht="28.5" customHeight="1">
      <c r="A40" s="193" t="s">
        <v>91</v>
      </c>
      <c r="B40" s="25" t="s">
        <v>92</v>
      </c>
      <c r="C40" s="1">
        <v>30</v>
      </c>
      <c r="D40" s="180">
        <v>30</v>
      </c>
      <c r="E40" s="180" t="s">
        <v>375</v>
      </c>
      <c r="F40" s="180" t="s">
        <v>375</v>
      </c>
    </row>
    <row r="41" spans="1:6" ht="45.75" customHeight="1">
      <c r="A41" s="193" t="s">
        <v>93</v>
      </c>
      <c r="B41" s="17" t="s">
        <v>94</v>
      </c>
      <c r="C41" s="1">
        <v>30</v>
      </c>
      <c r="D41" s="180">
        <v>30</v>
      </c>
      <c r="E41" s="180" t="s">
        <v>375</v>
      </c>
      <c r="F41" s="180" t="s">
        <v>375</v>
      </c>
    </row>
    <row r="42" spans="1:6" ht="39" customHeight="1">
      <c r="A42" s="193" t="s">
        <v>95</v>
      </c>
      <c r="B42" s="17" t="s">
        <v>96</v>
      </c>
      <c r="C42" s="1">
        <v>30</v>
      </c>
      <c r="D42" s="180">
        <v>30</v>
      </c>
      <c r="E42" s="180" t="s">
        <v>375</v>
      </c>
      <c r="F42" s="180" t="s">
        <v>375</v>
      </c>
    </row>
    <row r="43" spans="1:6" ht="43.5" customHeight="1">
      <c r="A43" s="194" t="s">
        <v>75</v>
      </c>
      <c r="B43" s="29" t="s">
        <v>76</v>
      </c>
      <c r="C43" s="1">
        <v>100</v>
      </c>
      <c r="D43" s="180">
        <v>100</v>
      </c>
      <c r="E43" s="180" t="s">
        <v>375</v>
      </c>
      <c r="F43" s="180" t="s">
        <v>375</v>
      </c>
    </row>
    <row r="44" spans="1:6" ht="41.25" customHeight="1">
      <c r="A44" s="2" t="s">
        <v>77</v>
      </c>
      <c r="B44" s="9" t="s">
        <v>78</v>
      </c>
      <c r="C44" s="1">
        <v>100</v>
      </c>
      <c r="D44" s="180" t="s">
        <v>375</v>
      </c>
      <c r="E44" s="180" t="s">
        <v>375</v>
      </c>
      <c r="F44" s="180">
        <v>100</v>
      </c>
    </row>
    <row r="45" spans="1:6" ht="26.25" customHeight="1">
      <c r="A45" s="2" t="s">
        <v>79</v>
      </c>
      <c r="B45" s="9" t="s">
        <v>80</v>
      </c>
      <c r="C45" s="1">
        <v>100</v>
      </c>
      <c r="D45" s="180" t="s">
        <v>375</v>
      </c>
      <c r="E45" s="180">
        <v>100</v>
      </c>
      <c r="F45" s="180" t="s">
        <v>375</v>
      </c>
    </row>
    <row r="46" spans="1:6" ht="46.5" customHeight="1">
      <c r="A46" s="2" t="s">
        <v>81</v>
      </c>
      <c r="B46" s="9" t="s">
        <v>82</v>
      </c>
      <c r="C46" s="1">
        <v>100</v>
      </c>
      <c r="D46" s="180">
        <v>100</v>
      </c>
      <c r="E46" s="180" t="s">
        <v>375</v>
      </c>
      <c r="F46" s="180" t="s">
        <v>375</v>
      </c>
    </row>
    <row r="47" spans="1:6" ht="44.25" customHeight="1">
      <c r="A47" s="2" t="s">
        <v>83</v>
      </c>
      <c r="B47" s="9" t="s">
        <v>84</v>
      </c>
      <c r="C47" s="1">
        <v>100</v>
      </c>
      <c r="D47" s="180" t="s">
        <v>375</v>
      </c>
      <c r="E47" s="180" t="s">
        <v>375</v>
      </c>
      <c r="F47" s="180">
        <v>100</v>
      </c>
    </row>
    <row r="48" spans="1:6" ht="41.25" customHeight="1">
      <c r="A48" s="2" t="s">
        <v>85</v>
      </c>
      <c r="B48" s="9" t="s">
        <v>86</v>
      </c>
      <c r="C48" s="1">
        <v>100</v>
      </c>
      <c r="D48" s="180" t="s">
        <v>375</v>
      </c>
      <c r="E48" s="180">
        <v>100</v>
      </c>
      <c r="F48" s="180" t="s">
        <v>375</v>
      </c>
    </row>
    <row r="49" spans="1:6" ht="32.25" customHeight="1">
      <c r="A49" s="195" t="s">
        <v>499</v>
      </c>
      <c r="B49" s="10" t="s">
        <v>87</v>
      </c>
      <c r="C49" s="70"/>
      <c r="D49" s="182"/>
      <c r="E49" s="182"/>
      <c r="F49" s="182"/>
    </row>
    <row r="50" spans="1:6" ht="45" customHeight="1">
      <c r="A50" s="196" t="s">
        <v>226</v>
      </c>
      <c r="B50" s="9" t="s">
        <v>97</v>
      </c>
      <c r="C50" s="1">
        <v>100</v>
      </c>
      <c r="D50" s="180">
        <v>100</v>
      </c>
      <c r="E50" s="180" t="s">
        <v>375</v>
      </c>
      <c r="F50" s="180" t="s">
        <v>375</v>
      </c>
    </row>
    <row r="51" spans="1:6" ht="54.75" customHeight="1">
      <c r="A51" s="196" t="s">
        <v>204</v>
      </c>
      <c r="B51" s="24" t="s">
        <v>98</v>
      </c>
      <c r="C51" s="1">
        <v>100</v>
      </c>
      <c r="D51" s="180">
        <v>100</v>
      </c>
      <c r="E51" s="180" t="s">
        <v>375</v>
      </c>
      <c r="F51" s="180" t="s">
        <v>375</v>
      </c>
    </row>
    <row r="52" spans="1:6" ht="60" customHeight="1">
      <c r="A52" s="196" t="s">
        <v>204</v>
      </c>
      <c r="B52" s="24" t="s">
        <v>98</v>
      </c>
      <c r="C52" s="1">
        <v>100</v>
      </c>
      <c r="D52" s="180" t="s">
        <v>375</v>
      </c>
      <c r="E52" s="180">
        <v>100</v>
      </c>
      <c r="F52" s="180" t="s">
        <v>375</v>
      </c>
    </row>
    <row r="53" spans="1:6" ht="64.5" customHeight="1">
      <c r="A53" s="196" t="s">
        <v>204</v>
      </c>
      <c r="B53" s="24" t="s">
        <v>98</v>
      </c>
      <c r="C53" s="1">
        <v>100</v>
      </c>
      <c r="D53" s="180" t="s">
        <v>375</v>
      </c>
      <c r="E53" s="180" t="s">
        <v>375</v>
      </c>
      <c r="F53" s="180">
        <v>100</v>
      </c>
    </row>
    <row r="54" spans="1:6" ht="58.5" customHeight="1">
      <c r="A54" s="2" t="s">
        <v>99</v>
      </c>
      <c r="B54" s="9" t="s">
        <v>100</v>
      </c>
      <c r="C54" s="1">
        <v>50</v>
      </c>
      <c r="D54" s="180">
        <v>50</v>
      </c>
      <c r="E54" s="180" t="s">
        <v>375</v>
      </c>
      <c r="F54" s="180" t="s">
        <v>375</v>
      </c>
    </row>
    <row r="55" spans="1:6" ht="41.25" customHeight="1">
      <c r="A55" s="196" t="s">
        <v>232</v>
      </c>
      <c r="B55" s="9" t="s">
        <v>231</v>
      </c>
      <c r="C55" s="1">
        <v>100</v>
      </c>
      <c r="D55" s="180">
        <v>100</v>
      </c>
      <c r="E55" s="183" t="s">
        <v>375</v>
      </c>
      <c r="F55" s="183" t="s">
        <v>375</v>
      </c>
    </row>
    <row r="56" spans="1:6" ht="76.5" customHeight="1">
      <c r="A56" s="196" t="s">
        <v>201</v>
      </c>
      <c r="B56" s="9" t="s">
        <v>446</v>
      </c>
      <c r="C56" s="1">
        <v>100</v>
      </c>
      <c r="D56" s="180">
        <v>100</v>
      </c>
      <c r="E56" s="183" t="s">
        <v>375</v>
      </c>
      <c r="F56" s="183" t="s">
        <v>375</v>
      </c>
    </row>
    <row r="57" spans="1:6" ht="69.75" customHeight="1">
      <c r="A57" s="196" t="s">
        <v>368</v>
      </c>
      <c r="B57" s="9" t="s">
        <v>369</v>
      </c>
      <c r="C57" s="1">
        <v>100</v>
      </c>
      <c r="D57" s="180" t="s">
        <v>375</v>
      </c>
      <c r="E57" s="180">
        <v>100</v>
      </c>
      <c r="F57" s="180" t="s">
        <v>375</v>
      </c>
    </row>
    <row r="58" spans="1:6" ht="68.25" customHeight="1">
      <c r="A58" s="196" t="s">
        <v>368</v>
      </c>
      <c r="B58" s="9" t="s">
        <v>369</v>
      </c>
      <c r="C58" s="1">
        <v>100</v>
      </c>
      <c r="D58" s="180" t="s">
        <v>375</v>
      </c>
      <c r="E58" s="180" t="s">
        <v>375</v>
      </c>
      <c r="F58" s="180">
        <v>100</v>
      </c>
    </row>
    <row r="59" spans="1:6" ht="44.25" hidden="1" customHeight="1">
      <c r="A59" s="195" t="s">
        <v>262</v>
      </c>
      <c r="B59" s="10" t="s">
        <v>101</v>
      </c>
      <c r="C59" s="184"/>
      <c r="D59" s="185"/>
      <c r="E59" s="185"/>
      <c r="F59" s="185"/>
    </row>
    <row r="60" spans="1:6" ht="41.25" hidden="1" customHeight="1">
      <c r="A60" s="196" t="s">
        <v>370</v>
      </c>
      <c r="B60" s="9" t="s">
        <v>371</v>
      </c>
      <c r="C60" s="1">
        <v>100</v>
      </c>
      <c r="D60" s="180">
        <v>100</v>
      </c>
      <c r="E60" s="180" t="s">
        <v>375</v>
      </c>
      <c r="F60" s="180" t="s">
        <v>375</v>
      </c>
    </row>
    <row r="61" spans="1:6" ht="33" hidden="1" customHeight="1">
      <c r="A61" s="196" t="s">
        <v>372</v>
      </c>
      <c r="B61" s="9" t="s">
        <v>373</v>
      </c>
      <c r="C61" s="1">
        <v>100</v>
      </c>
      <c r="D61" s="180">
        <v>100</v>
      </c>
      <c r="E61" s="180" t="s">
        <v>375</v>
      </c>
      <c r="F61" s="180" t="s">
        <v>375</v>
      </c>
    </row>
    <row r="62" spans="1:6" ht="40.5" hidden="1" customHeight="1">
      <c r="A62" s="196" t="s">
        <v>102</v>
      </c>
      <c r="B62" s="9" t="s">
        <v>382</v>
      </c>
      <c r="C62" s="1">
        <v>100</v>
      </c>
      <c r="D62" s="180">
        <v>100</v>
      </c>
      <c r="E62" s="180" t="s">
        <v>375</v>
      </c>
      <c r="F62" s="180" t="s">
        <v>375</v>
      </c>
    </row>
    <row r="63" spans="1:6" ht="40.5" hidden="1" customHeight="1">
      <c r="A63" s="196" t="s">
        <v>103</v>
      </c>
      <c r="B63" s="9" t="s">
        <v>104</v>
      </c>
      <c r="C63" s="1">
        <v>100</v>
      </c>
      <c r="D63" s="180" t="s">
        <v>375</v>
      </c>
      <c r="E63" s="180" t="s">
        <v>375</v>
      </c>
      <c r="F63" s="180">
        <v>100</v>
      </c>
    </row>
    <row r="64" spans="1:6" ht="38.25" hidden="1" customHeight="1">
      <c r="A64" s="196" t="s">
        <v>105</v>
      </c>
      <c r="B64" s="9" t="s">
        <v>106</v>
      </c>
      <c r="C64" s="1">
        <v>100</v>
      </c>
      <c r="D64" s="180" t="s">
        <v>375</v>
      </c>
      <c r="E64" s="180">
        <v>100</v>
      </c>
      <c r="F64" s="180" t="s">
        <v>375</v>
      </c>
    </row>
    <row r="65" spans="1:6" ht="42" hidden="1" customHeight="1">
      <c r="A65" s="196" t="s">
        <v>107</v>
      </c>
      <c r="B65" s="9" t="s">
        <v>448</v>
      </c>
      <c r="C65" s="1">
        <v>100</v>
      </c>
      <c r="D65" s="180">
        <v>100</v>
      </c>
      <c r="E65" s="180" t="s">
        <v>375</v>
      </c>
      <c r="F65" s="180" t="s">
        <v>375</v>
      </c>
    </row>
    <row r="66" spans="1:6" ht="51.75" hidden="1" customHeight="1">
      <c r="A66" s="2" t="s">
        <v>209</v>
      </c>
      <c r="B66" s="9" t="s">
        <v>212</v>
      </c>
      <c r="C66" s="1">
        <v>100</v>
      </c>
      <c r="D66" s="180">
        <v>100</v>
      </c>
      <c r="E66" s="180" t="s">
        <v>375</v>
      </c>
      <c r="F66" s="180" t="s">
        <v>375</v>
      </c>
    </row>
    <row r="67" spans="1:6" ht="38.25" hidden="1" customHeight="1">
      <c r="A67" s="2" t="s">
        <v>213</v>
      </c>
      <c r="B67" s="9" t="s">
        <v>450</v>
      </c>
      <c r="C67" s="1">
        <v>100</v>
      </c>
      <c r="D67" s="180">
        <v>100</v>
      </c>
      <c r="E67" s="180" t="s">
        <v>375</v>
      </c>
      <c r="F67" s="180" t="s">
        <v>375</v>
      </c>
    </row>
    <row r="68" spans="1:6" ht="31.5" hidden="1" customHeight="1">
      <c r="A68" s="2" t="s">
        <v>214</v>
      </c>
      <c r="B68" s="9" t="s">
        <v>202</v>
      </c>
      <c r="C68" s="1">
        <v>100</v>
      </c>
      <c r="D68" s="180">
        <v>100</v>
      </c>
      <c r="E68" s="180" t="s">
        <v>375</v>
      </c>
      <c r="F68" s="180" t="s">
        <v>375</v>
      </c>
    </row>
    <row r="69" spans="1:6" ht="54.75" customHeight="1">
      <c r="A69" s="195" t="s">
        <v>503</v>
      </c>
      <c r="B69" s="11" t="s">
        <v>1</v>
      </c>
      <c r="C69" s="1"/>
      <c r="D69" s="180"/>
      <c r="E69" s="180"/>
      <c r="F69" s="180"/>
    </row>
    <row r="70" spans="1:6" ht="50.25" customHeight="1">
      <c r="A70" s="196" t="s">
        <v>216</v>
      </c>
      <c r="B70" s="9" t="s">
        <v>217</v>
      </c>
      <c r="C70" s="1">
        <v>100</v>
      </c>
      <c r="D70" s="180">
        <v>100</v>
      </c>
      <c r="E70" s="180" t="s">
        <v>375</v>
      </c>
      <c r="F70" s="180" t="s">
        <v>375</v>
      </c>
    </row>
    <row r="71" spans="1:6" ht="74.25" customHeight="1">
      <c r="A71" s="196" t="s">
        <v>296</v>
      </c>
      <c r="B71" s="44" t="s">
        <v>702</v>
      </c>
      <c r="C71" s="4">
        <v>100</v>
      </c>
      <c r="D71" s="4">
        <v>100</v>
      </c>
      <c r="E71" s="4" t="s">
        <v>375</v>
      </c>
      <c r="F71" s="4" t="s">
        <v>375</v>
      </c>
    </row>
    <row r="72" spans="1:6" ht="69" customHeight="1">
      <c r="A72" s="196" t="s">
        <v>49</v>
      </c>
      <c r="B72" s="24" t="s">
        <v>108</v>
      </c>
      <c r="C72" s="4">
        <v>100</v>
      </c>
      <c r="D72" s="4">
        <v>50</v>
      </c>
      <c r="E72" s="4">
        <v>50</v>
      </c>
      <c r="F72" s="4" t="s">
        <v>375</v>
      </c>
    </row>
    <row r="73" spans="1:6" ht="63.75" customHeight="1">
      <c r="A73" s="196" t="s">
        <v>40</v>
      </c>
      <c r="B73" s="24" t="s">
        <v>454</v>
      </c>
      <c r="C73" s="4">
        <v>100</v>
      </c>
      <c r="D73" s="4">
        <v>100</v>
      </c>
      <c r="E73" s="4" t="s">
        <v>375</v>
      </c>
      <c r="F73" s="4" t="s">
        <v>375</v>
      </c>
    </row>
    <row r="74" spans="1:6" ht="65.25" customHeight="1">
      <c r="A74" s="196" t="s">
        <v>786</v>
      </c>
      <c r="B74" s="24" t="s">
        <v>787</v>
      </c>
      <c r="C74" s="4">
        <v>100</v>
      </c>
      <c r="D74" s="4" t="s">
        <v>375</v>
      </c>
      <c r="E74" s="4" t="s">
        <v>375</v>
      </c>
      <c r="F74" s="4">
        <v>100</v>
      </c>
    </row>
    <row r="75" spans="1:6" ht="63.75" customHeight="1">
      <c r="A75" s="196" t="s">
        <v>50</v>
      </c>
      <c r="B75" s="24" t="s">
        <v>109</v>
      </c>
      <c r="C75" s="4">
        <v>100</v>
      </c>
      <c r="D75" s="4" t="s">
        <v>375</v>
      </c>
      <c r="E75" s="4">
        <v>100</v>
      </c>
      <c r="F75" s="4" t="s">
        <v>375</v>
      </c>
    </row>
    <row r="76" spans="1:6" ht="57.75" customHeight="1">
      <c r="A76" s="196" t="s">
        <v>225</v>
      </c>
      <c r="B76" s="24" t="s">
        <v>235</v>
      </c>
      <c r="C76" s="4">
        <v>100</v>
      </c>
      <c r="D76" s="4">
        <v>100</v>
      </c>
      <c r="E76" s="4" t="s">
        <v>375</v>
      </c>
      <c r="F76" s="4" t="s">
        <v>375</v>
      </c>
    </row>
    <row r="77" spans="1:6" ht="60.75" customHeight="1">
      <c r="A77" s="196" t="s">
        <v>501</v>
      </c>
      <c r="B77" s="24" t="s">
        <v>111</v>
      </c>
      <c r="C77" s="4">
        <v>100</v>
      </c>
      <c r="D77" s="4" t="s">
        <v>375</v>
      </c>
      <c r="E77" s="4" t="s">
        <v>375</v>
      </c>
      <c r="F77" s="4">
        <v>100</v>
      </c>
    </row>
    <row r="78" spans="1:6" ht="60.75" customHeight="1">
      <c r="A78" s="196" t="s">
        <v>51</v>
      </c>
      <c r="B78" s="24" t="s">
        <v>469</v>
      </c>
      <c r="C78" s="4">
        <v>100</v>
      </c>
      <c r="D78" s="4" t="s">
        <v>375</v>
      </c>
      <c r="E78" s="4">
        <v>100</v>
      </c>
      <c r="F78" s="4" t="s">
        <v>375</v>
      </c>
    </row>
    <row r="79" spans="1:6" ht="66.75" customHeight="1">
      <c r="A79" s="196" t="s">
        <v>452</v>
      </c>
      <c r="B79" s="24" t="s">
        <v>502</v>
      </c>
      <c r="C79" s="4">
        <v>100</v>
      </c>
      <c r="D79" s="4">
        <v>100</v>
      </c>
      <c r="E79" s="4" t="s">
        <v>375</v>
      </c>
      <c r="F79" s="4" t="s">
        <v>375</v>
      </c>
    </row>
    <row r="80" spans="1:6" ht="63.75" customHeight="1">
      <c r="A80" s="196" t="s">
        <v>236</v>
      </c>
      <c r="B80" s="24" t="s">
        <v>470</v>
      </c>
      <c r="C80" s="4">
        <v>100</v>
      </c>
      <c r="D80" s="4" t="s">
        <v>375</v>
      </c>
      <c r="E80" s="4" t="s">
        <v>375</v>
      </c>
      <c r="F80" s="4">
        <v>100</v>
      </c>
    </row>
    <row r="81" spans="1:6" ht="66" customHeight="1">
      <c r="A81" s="196" t="s">
        <v>52</v>
      </c>
      <c r="B81" s="24" t="s">
        <v>471</v>
      </c>
      <c r="C81" s="4">
        <v>100</v>
      </c>
      <c r="D81" s="4" t="s">
        <v>375</v>
      </c>
      <c r="E81" s="4">
        <v>100</v>
      </c>
      <c r="F81" s="4" t="s">
        <v>375</v>
      </c>
    </row>
    <row r="82" spans="1:6" ht="33" customHeight="1">
      <c r="A82" s="15" t="s">
        <v>504</v>
      </c>
      <c r="B82" s="10" t="s">
        <v>472</v>
      </c>
      <c r="C82" s="4"/>
      <c r="D82" s="4"/>
      <c r="E82" s="4"/>
      <c r="F82" s="4"/>
    </row>
    <row r="83" spans="1:6" ht="32.25" customHeight="1">
      <c r="A83" s="196" t="s">
        <v>506</v>
      </c>
      <c r="B83" s="24" t="s">
        <v>197</v>
      </c>
      <c r="C83" s="1">
        <v>60</v>
      </c>
      <c r="D83" s="180">
        <v>60</v>
      </c>
      <c r="E83" s="180" t="s">
        <v>375</v>
      </c>
      <c r="F83" s="180" t="s">
        <v>375</v>
      </c>
    </row>
    <row r="84" spans="1:6" ht="33.75" customHeight="1">
      <c r="A84" s="2" t="s">
        <v>31</v>
      </c>
      <c r="B84" s="24" t="s">
        <v>32</v>
      </c>
      <c r="C84" s="1">
        <v>60</v>
      </c>
      <c r="D84" s="180">
        <v>60</v>
      </c>
      <c r="E84" s="180" t="s">
        <v>375</v>
      </c>
      <c r="F84" s="180" t="s">
        <v>375</v>
      </c>
    </row>
    <row r="85" spans="1:6" ht="31.5" customHeight="1">
      <c r="A85" s="2" t="s">
        <v>35</v>
      </c>
      <c r="B85" s="24" t="s">
        <v>36</v>
      </c>
      <c r="C85" s="1">
        <v>60</v>
      </c>
      <c r="D85" s="180">
        <v>60</v>
      </c>
      <c r="E85" s="180" t="s">
        <v>375</v>
      </c>
      <c r="F85" s="180" t="s">
        <v>375</v>
      </c>
    </row>
    <row r="86" spans="1:6" ht="30" customHeight="1">
      <c r="A86" s="2" t="s">
        <v>37</v>
      </c>
      <c r="B86" s="24" t="s">
        <v>38</v>
      </c>
      <c r="C86" s="1">
        <v>60</v>
      </c>
      <c r="D86" s="180">
        <v>60</v>
      </c>
      <c r="E86" s="180" t="s">
        <v>375</v>
      </c>
      <c r="F86" s="180" t="s">
        <v>375</v>
      </c>
    </row>
    <row r="87" spans="1:6" ht="41.25" customHeight="1">
      <c r="A87" s="2" t="s">
        <v>788</v>
      </c>
      <c r="B87" s="9" t="s">
        <v>789</v>
      </c>
      <c r="C87" s="180">
        <v>100</v>
      </c>
      <c r="D87" s="180">
        <v>100</v>
      </c>
      <c r="E87" s="180"/>
      <c r="F87" s="180"/>
    </row>
    <row r="88" spans="1:6" ht="33.75" customHeight="1">
      <c r="A88" s="2" t="s">
        <v>790</v>
      </c>
      <c r="B88" s="9" t="s">
        <v>791</v>
      </c>
      <c r="C88" s="180">
        <v>100</v>
      </c>
      <c r="D88" s="180"/>
      <c r="E88" s="180"/>
      <c r="F88" s="180">
        <v>100</v>
      </c>
    </row>
    <row r="89" spans="1:6" ht="54" customHeight="1">
      <c r="A89" s="2" t="s">
        <v>792</v>
      </c>
      <c r="B89" s="9" t="s">
        <v>793</v>
      </c>
      <c r="C89" s="180">
        <v>100</v>
      </c>
      <c r="D89" s="180"/>
      <c r="E89" s="180">
        <v>100</v>
      </c>
      <c r="F89" s="180"/>
    </row>
    <row r="90" spans="1:6" ht="41.25" customHeight="1">
      <c r="A90" s="15" t="s">
        <v>190</v>
      </c>
      <c r="B90" s="10" t="s">
        <v>170</v>
      </c>
      <c r="C90" s="1"/>
      <c r="D90" s="180"/>
      <c r="E90" s="182"/>
      <c r="F90" s="182"/>
    </row>
    <row r="91" spans="1:6" ht="30.75" customHeight="1">
      <c r="A91" s="2" t="s">
        <v>0</v>
      </c>
      <c r="B91" s="9" t="s">
        <v>171</v>
      </c>
      <c r="C91" s="180">
        <v>100</v>
      </c>
      <c r="D91" s="180">
        <v>100</v>
      </c>
      <c r="E91" s="4" t="s">
        <v>375</v>
      </c>
      <c r="F91" s="4" t="s">
        <v>375</v>
      </c>
    </row>
    <row r="92" spans="1:6" ht="43.5" customHeight="1">
      <c r="A92" s="2" t="s">
        <v>172</v>
      </c>
      <c r="B92" s="9" t="s">
        <v>473</v>
      </c>
      <c r="C92" s="4">
        <v>100</v>
      </c>
      <c r="D92" s="4" t="s">
        <v>375</v>
      </c>
      <c r="E92" s="180" t="s">
        <v>375</v>
      </c>
      <c r="F92" s="180">
        <v>100</v>
      </c>
    </row>
    <row r="93" spans="1:6" ht="42" customHeight="1">
      <c r="A93" s="2" t="s">
        <v>53</v>
      </c>
      <c r="B93" s="9" t="s">
        <v>474</v>
      </c>
      <c r="C93" s="4">
        <v>100</v>
      </c>
      <c r="D93" s="4" t="s">
        <v>375</v>
      </c>
      <c r="E93" s="180">
        <v>100</v>
      </c>
      <c r="F93" s="180" t="s">
        <v>375</v>
      </c>
    </row>
    <row r="94" spans="1:6" ht="39.75" customHeight="1">
      <c r="A94" s="195" t="s">
        <v>507</v>
      </c>
      <c r="B94" s="11" t="s">
        <v>2</v>
      </c>
      <c r="C94" s="1"/>
      <c r="D94" s="180"/>
      <c r="E94" s="182"/>
      <c r="F94" s="182"/>
    </row>
    <row r="95" spans="1:6" ht="64.5" customHeight="1">
      <c r="A95" s="2" t="s">
        <v>191</v>
      </c>
      <c r="B95" s="9" t="s">
        <v>192</v>
      </c>
      <c r="C95" s="4">
        <v>100</v>
      </c>
      <c r="D95" s="4">
        <v>100</v>
      </c>
      <c r="E95" s="4" t="s">
        <v>375</v>
      </c>
      <c r="F95" s="4" t="s">
        <v>375</v>
      </c>
    </row>
    <row r="96" spans="1:6" ht="82.5" customHeight="1">
      <c r="A96" s="2" t="s">
        <v>193</v>
      </c>
      <c r="B96" s="9" t="s">
        <v>174</v>
      </c>
      <c r="C96" s="4">
        <v>100</v>
      </c>
      <c r="D96" s="4">
        <v>100</v>
      </c>
      <c r="E96" s="4" t="s">
        <v>375</v>
      </c>
      <c r="F96" s="4" t="s">
        <v>375</v>
      </c>
    </row>
    <row r="97" spans="1:6" ht="73.5" customHeight="1">
      <c r="A97" s="2" t="s">
        <v>194</v>
      </c>
      <c r="B97" s="9" t="s">
        <v>114</v>
      </c>
      <c r="C97" s="4">
        <v>100</v>
      </c>
      <c r="D97" s="4">
        <v>100</v>
      </c>
      <c r="E97" s="4" t="s">
        <v>375</v>
      </c>
      <c r="F97" s="4" t="s">
        <v>375</v>
      </c>
    </row>
    <row r="98" spans="1:6" ht="80.25" customHeight="1">
      <c r="A98" s="2" t="s">
        <v>115</v>
      </c>
      <c r="B98" s="9" t="s">
        <v>481</v>
      </c>
      <c r="C98" s="4">
        <v>100</v>
      </c>
      <c r="D98" s="4">
        <v>100</v>
      </c>
      <c r="E98" s="4" t="s">
        <v>375</v>
      </c>
      <c r="F98" s="4" t="s">
        <v>375</v>
      </c>
    </row>
    <row r="99" spans="1:6" ht="67.5" customHeight="1">
      <c r="A99" s="2" t="s">
        <v>116</v>
      </c>
      <c r="B99" s="9" t="s">
        <v>475</v>
      </c>
      <c r="C99" s="4">
        <v>100</v>
      </c>
      <c r="D99" s="4" t="s">
        <v>375</v>
      </c>
      <c r="E99" s="4" t="s">
        <v>375</v>
      </c>
      <c r="F99" s="4">
        <v>100</v>
      </c>
    </row>
    <row r="100" spans="1:6" ht="72" customHeight="1">
      <c r="A100" s="2" t="s">
        <v>291</v>
      </c>
      <c r="B100" s="9" t="s">
        <v>476</v>
      </c>
      <c r="C100" s="4">
        <v>100</v>
      </c>
      <c r="D100" s="4" t="s">
        <v>375</v>
      </c>
      <c r="E100" s="4" t="s">
        <v>375</v>
      </c>
      <c r="F100" s="4">
        <v>100</v>
      </c>
    </row>
    <row r="101" spans="1:6" ht="75" customHeight="1">
      <c r="A101" s="2" t="s">
        <v>292</v>
      </c>
      <c r="B101" s="9" t="s">
        <v>477</v>
      </c>
      <c r="C101" s="4">
        <v>100</v>
      </c>
      <c r="D101" s="4" t="s">
        <v>375</v>
      </c>
      <c r="E101" s="4" t="s">
        <v>375</v>
      </c>
      <c r="F101" s="4">
        <v>100</v>
      </c>
    </row>
    <row r="102" spans="1:6" ht="78.75" customHeight="1">
      <c r="A102" s="2" t="s">
        <v>293</v>
      </c>
      <c r="B102" s="9" t="s">
        <v>478</v>
      </c>
      <c r="C102" s="4">
        <v>100</v>
      </c>
      <c r="D102" s="4" t="s">
        <v>375</v>
      </c>
      <c r="E102" s="4" t="s">
        <v>375</v>
      </c>
      <c r="F102" s="4">
        <v>100</v>
      </c>
    </row>
    <row r="103" spans="1:6" ht="87" customHeight="1">
      <c r="A103" s="2" t="s">
        <v>54</v>
      </c>
      <c r="B103" s="9" t="s">
        <v>479</v>
      </c>
      <c r="C103" s="4">
        <v>100</v>
      </c>
      <c r="D103" s="4" t="s">
        <v>375</v>
      </c>
      <c r="E103" s="4">
        <v>100</v>
      </c>
      <c r="F103" s="4" t="s">
        <v>375</v>
      </c>
    </row>
    <row r="104" spans="1:6" ht="72.75" customHeight="1">
      <c r="A104" s="2" t="s">
        <v>55</v>
      </c>
      <c r="B104" s="9" t="s">
        <v>480</v>
      </c>
      <c r="C104" s="4">
        <v>100</v>
      </c>
      <c r="D104" s="4" t="s">
        <v>375</v>
      </c>
      <c r="E104" s="4">
        <v>100</v>
      </c>
      <c r="F104" s="4" t="s">
        <v>375</v>
      </c>
    </row>
    <row r="105" spans="1:6" ht="88.5" customHeight="1">
      <c r="A105" s="2" t="s">
        <v>56</v>
      </c>
      <c r="B105" s="9" t="s">
        <v>126</v>
      </c>
      <c r="C105" s="4">
        <v>100</v>
      </c>
      <c r="D105" s="4" t="s">
        <v>375</v>
      </c>
      <c r="E105" s="4">
        <v>100</v>
      </c>
      <c r="F105" s="4" t="s">
        <v>375</v>
      </c>
    </row>
    <row r="106" spans="1:6" ht="76.5" customHeight="1">
      <c r="A106" s="2" t="s">
        <v>57</v>
      </c>
      <c r="B106" s="9" t="s">
        <v>127</v>
      </c>
      <c r="C106" s="4">
        <v>100</v>
      </c>
      <c r="D106" s="4" t="s">
        <v>375</v>
      </c>
      <c r="E106" s="4">
        <v>100</v>
      </c>
      <c r="F106" s="4" t="s">
        <v>375</v>
      </c>
    </row>
    <row r="107" spans="1:6" ht="51.75" customHeight="1">
      <c r="A107" s="196" t="s">
        <v>522</v>
      </c>
      <c r="B107" s="24" t="s">
        <v>722</v>
      </c>
      <c r="C107" s="4">
        <v>100</v>
      </c>
      <c r="D107" s="4">
        <v>100</v>
      </c>
      <c r="E107" s="4" t="s">
        <v>375</v>
      </c>
      <c r="F107" s="4" t="s">
        <v>375</v>
      </c>
    </row>
    <row r="108" spans="1:6" ht="41.25" customHeight="1">
      <c r="A108" s="196" t="s">
        <v>58</v>
      </c>
      <c r="B108" s="24" t="s">
        <v>128</v>
      </c>
      <c r="C108" s="4">
        <v>100</v>
      </c>
      <c r="D108" s="4">
        <v>50</v>
      </c>
      <c r="E108" s="4">
        <v>50</v>
      </c>
      <c r="F108" s="4" t="s">
        <v>375</v>
      </c>
    </row>
    <row r="109" spans="1:6" ht="53.25" customHeight="1">
      <c r="A109" s="196" t="s">
        <v>233</v>
      </c>
      <c r="B109" s="16" t="s">
        <v>175</v>
      </c>
      <c r="C109" s="4">
        <v>100</v>
      </c>
      <c r="D109" s="4">
        <v>100</v>
      </c>
      <c r="E109" s="4" t="s">
        <v>375</v>
      </c>
      <c r="F109" s="4" t="s">
        <v>375</v>
      </c>
    </row>
    <row r="110" spans="1:6" ht="60" customHeight="1">
      <c r="A110" s="196" t="s">
        <v>294</v>
      </c>
      <c r="B110" s="9" t="s">
        <v>129</v>
      </c>
      <c r="C110" s="4">
        <v>100</v>
      </c>
      <c r="D110" s="4" t="s">
        <v>375</v>
      </c>
      <c r="E110" s="4" t="s">
        <v>375</v>
      </c>
      <c r="F110" s="4">
        <v>100</v>
      </c>
    </row>
    <row r="111" spans="1:6" ht="48" customHeight="1">
      <c r="A111" s="196" t="s">
        <v>59</v>
      </c>
      <c r="B111" s="9" t="s">
        <v>130</v>
      </c>
      <c r="C111" s="4">
        <v>100</v>
      </c>
      <c r="D111" s="4" t="s">
        <v>375</v>
      </c>
      <c r="E111" s="4">
        <v>100</v>
      </c>
      <c r="F111" s="4" t="s">
        <v>375</v>
      </c>
    </row>
    <row r="112" spans="1:6" ht="64.5" customHeight="1">
      <c r="A112" s="196" t="s">
        <v>794</v>
      </c>
      <c r="B112" s="16" t="s">
        <v>795</v>
      </c>
      <c r="C112" s="4">
        <v>50</v>
      </c>
      <c r="D112" s="4">
        <v>50</v>
      </c>
      <c r="E112" s="4"/>
      <c r="F112" s="4"/>
    </row>
    <row r="113" spans="1:6" ht="88.5" customHeight="1">
      <c r="A113" s="196" t="s">
        <v>131</v>
      </c>
      <c r="B113" s="16" t="s">
        <v>132</v>
      </c>
      <c r="C113" s="4">
        <v>50</v>
      </c>
      <c r="D113" s="4">
        <v>50</v>
      </c>
      <c r="E113" s="4" t="s">
        <v>375</v>
      </c>
      <c r="F113" s="4" t="s">
        <v>375</v>
      </c>
    </row>
    <row r="114" spans="1:6" ht="88.5" customHeight="1">
      <c r="A114" s="196" t="s">
        <v>133</v>
      </c>
      <c r="B114" s="16" t="s">
        <v>134</v>
      </c>
      <c r="C114" s="4">
        <v>50</v>
      </c>
      <c r="D114" s="4" t="s">
        <v>375</v>
      </c>
      <c r="E114" s="4" t="s">
        <v>375</v>
      </c>
      <c r="F114" s="4">
        <v>50</v>
      </c>
    </row>
    <row r="115" spans="1:6" ht="86.25" customHeight="1">
      <c r="A115" s="196" t="s">
        <v>135</v>
      </c>
      <c r="B115" s="16" t="s">
        <v>136</v>
      </c>
      <c r="C115" s="4">
        <v>50</v>
      </c>
      <c r="D115" s="4" t="s">
        <v>375</v>
      </c>
      <c r="E115" s="4">
        <v>50</v>
      </c>
      <c r="F115" s="4" t="s">
        <v>375</v>
      </c>
    </row>
    <row r="116" spans="1:6" ht="40.5" customHeight="1">
      <c r="A116" s="195" t="s">
        <v>3</v>
      </c>
      <c r="B116" s="11" t="s">
        <v>4</v>
      </c>
      <c r="C116" s="4"/>
      <c r="D116" s="4"/>
      <c r="E116" s="4"/>
      <c r="F116" s="4"/>
    </row>
    <row r="117" spans="1:6" ht="41.25" customHeight="1">
      <c r="A117" s="197" t="s">
        <v>468</v>
      </c>
      <c r="B117" s="45" t="s">
        <v>451</v>
      </c>
      <c r="C117" s="4">
        <v>100</v>
      </c>
      <c r="D117" s="4">
        <v>100</v>
      </c>
      <c r="E117" s="4" t="s">
        <v>375</v>
      </c>
      <c r="F117" s="4" t="s">
        <v>375</v>
      </c>
    </row>
    <row r="118" spans="1:6" ht="40.5" customHeight="1">
      <c r="A118" s="2" t="s">
        <v>310</v>
      </c>
      <c r="B118" s="9" t="s">
        <v>137</v>
      </c>
      <c r="C118" s="4">
        <v>100</v>
      </c>
      <c r="D118" s="4" t="s">
        <v>375</v>
      </c>
      <c r="E118" s="4" t="s">
        <v>375</v>
      </c>
      <c r="F118" s="4">
        <v>100</v>
      </c>
    </row>
    <row r="119" spans="1:6" ht="40.5" customHeight="1">
      <c r="A119" s="2" t="s">
        <v>60</v>
      </c>
      <c r="B119" s="9" t="s">
        <v>138</v>
      </c>
      <c r="C119" s="4">
        <v>100</v>
      </c>
      <c r="D119" s="4" t="s">
        <v>375</v>
      </c>
      <c r="E119" s="4">
        <v>100</v>
      </c>
      <c r="F119" s="4" t="s">
        <v>375</v>
      </c>
    </row>
    <row r="120" spans="1:6" ht="46.5" customHeight="1">
      <c r="A120" s="195" t="s">
        <v>508</v>
      </c>
      <c r="B120" s="11" t="s">
        <v>796</v>
      </c>
      <c r="C120" s="4"/>
      <c r="D120" s="4"/>
      <c r="E120" s="4"/>
      <c r="F120" s="4"/>
    </row>
    <row r="121" spans="1:6" s="47" customFormat="1" ht="88.5" customHeight="1">
      <c r="A121" s="73" t="s">
        <v>797</v>
      </c>
      <c r="B121" s="46" t="s">
        <v>798</v>
      </c>
      <c r="C121" s="72">
        <v>50</v>
      </c>
      <c r="D121" s="72">
        <v>50</v>
      </c>
      <c r="E121" s="72" t="s">
        <v>375</v>
      </c>
      <c r="F121" s="72" t="s">
        <v>375</v>
      </c>
    </row>
    <row r="122" spans="1:6" s="47" customFormat="1" ht="75.75" customHeight="1">
      <c r="A122" s="73" t="s">
        <v>799</v>
      </c>
      <c r="B122" s="46" t="s">
        <v>800</v>
      </c>
      <c r="C122" s="72">
        <v>50</v>
      </c>
      <c r="D122" s="72">
        <v>50</v>
      </c>
      <c r="E122" s="72" t="s">
        <v>375</v>
      </c>
      <c r="F122" s="72" t="s">
        <v>375</v>
      </c>
    </row>
    <row r="123" spans="1:6" s="47" customFormat="1" ht="63" customHeight="1">
      <c r="A123" s="197" t="s">
        <v>801</v>
      </c>
      <c r="B123" s="46" t="s">
        <v>802</v>
      </c>
      <c r="C123" s="72">
        <v>50</v>
      </c>
      <c r="D123" s="72">
        <v>50</v>
      </c>
      <c r="E123" s="72" t="s">
        <v>375</v>
      </c>
      <c r="F123" s="72" t="s">
        <v>375</v>
      </c>
    </row>
    <row r="124" spans="1:6" s="47" customFormat="1" ht="60" customHeight="1">
      <c r="A124" s="197" t="s">
        <v>803</v>
      </c>
      <c r="B124" s="46" t="s">
        <v>804</v>
      </c>
      <c r="C124" s="72">
        <v>50</v>
      </c>
      <c r="D124" s="72">
        <v>50</v>
      </c>
      <c r="E124" s="72"/>
      <c r="F124" s="72"/>
    </row>
    <row r="125" spans="1:6" s="47" customFormat="1" ht="51.75" customHeight="1">
      <c r="A125" s="73" t="s">
        <v>805</v>
      </c>
      <c r="B125" s="46" t="s">
        <v>806</v>
      </c>
      <c r="C125" s="72">
        <v>100</v>
      </c>
      <c r="D125" s="72">
        <v>100</v>
      </c>
      <c r="E125" s="72" t="s">
        <v>375</v>
      </c>
      <c r="F125" s="72" t="s">
        <v>375</v>
      </c>
    </row>
    <row r="126" spans="1:6" s="47" customFormat="1" ht="41.25" customHeight="1">
      <c r="A126" s="73" t="s">
        <v>807</v>
      </c>
      <c r="B126" s="46" t="s">
        <v>808</v>
      </c>
      <c r="C126" s="72">
        <v>100</v>
      </c>
      <c r="D126" s="72">
        <v>100</v>
      </c>
      <c r="E126" s="72" t="s">
        <v>375</v>
      </c>
      <c r="F126" s="72" t="s">
        <v>375</v>
      </c>
    </row>
    <row r="127" spans="1:6" s="47" customFormat="1" ht="72">
      <c r="A127" s="197" t="s">
        <v>809</v>
      </c>
      <c r="B127" s="46" t="s">
        <v>810</v>
      </c>
      <c r="C127" s="72">
        <v>50</v>
      </c>
      <c r="D127" s="72">
        <v>50</v>
      </c>
      <c r="E127" s="72" t="s">
        <v>375</v>
      </c>
      <c r="F127" s="72" t="s">
        <v>375</v>
      </c>
    </row>
    <row r="128" spans="1:6" s="47" customFormat="1" ht="68.25" customHeight="1">
      <c r="A128" s="197" t="s">
        <v>811</v>
      </c>
      <c r="B128" s="46" t="s">
        <v>825</v>
      </c>
      <c r="C128" s="72">
        <v>50</v>
      </c>
      <c r="D128" s="72">
        <v>50</v>
      </c>
      <c r="E128" s="72" t="s">
        <v>375</v>
      </c>
      <c r="F128" s="72" t="s">
        <v>375</v>
      </c>
    </row>
    <row r="129" spans="1:6" s="47" customFormat="1" ht="76.5" customHeight="1">
      <c r="A129" s="197" t="s">
        <v>812</v>
      </c>
      <c r="B129" s="46" t="s">
        <v>813</v>
      </c>
      <c r="C129" s="72">
        <v>100</v>
      </c>
      <c r="D129" s="72">
        <v>100</v>
      </c>
      <c r="E129" s="72" t="s">
        <v>375</v>
      </c>
      <c r="F129" s="72" t="s">
        <v>375</v>
      </c>
    </row>
    <row r="130" spans="1:6" s="47" customFormat="1" ht="65.25" customHeight="1">
      <c r="A130" s="197" t="s">
        <v>814</v>
      </c>
      <c r="B130" s="46" t="s">
        <v>815</v>
      </c>
      <c r="C130" s="72">
        <v>50</v>
      </c>
      <c r="D130" s="72">
        <v>50</v>
      </c>
      <c r="E130" s="72" t="s">
        <v>375</v>
      </c>
      <c r="F130" s="72" t="s">
        <v>375</v>
      </c>
    </row>
    <row r="131" spans="1:6" s="47" customFormat="1" ht="62.25" customHeight="1">
      <c r="A131" s="73" t="s">
        <v>816</v>
      </c>
      <c r="B131" s="46" t="s">
        <v>817</v>
      </c>
      <c r="C131" s="72">
        <v>50</v>
      </c>
      <c r="D131" s="72">
        <v>50</v>
      </c>
      <c r="E131" s="72" t="s">
        <v>375</v>
      </c>
      <c r="F131" s="72" t="s">
        <v>375</v>
      </c>
    </row>
    <row r="132" spans="1:6" s="47" customFormat="1" ht="63.75" customHeight="1">
      <c r="A132" s="197" t="s">
        <v>818</v>
      </c>
      <c r="B132" s="46" t="s">
        <v>819</v>
      </c>
      <c r="C132" s="72">
        <v>100</v>
      </c>
      <c r="D132" s="72">
        <v>100</v>
      </c>
      <c r="E132" s="72" t="s">
        <v>375</v>
      </c>
      <c r="F132" s="72" t="s">
        <v>375</v>
      </c>
    </row>
    <row r="133" spans="1:6" s="47" customFormat="1" ht="53.25" customHeight="1">
      <c r="A133" s="197" t="s">
        <v>826</v>
      </c>
      <c r="B133" s="46" t="s">
        <v>820</v>
      </c>
      <c r="C133" s="72">
        <v>100</v>
      </c>
      <c r="D133" s="72" t="s">
        <v>375</v>
      </c>
      <c r="E133" s="72" t="s">
        <v>375</v>
      </c>
      <c r="F133" s="72">
        <v>100</v>
      </c>
    </row>
    <row r="134" spans="1:6" s="47" customFormat="1" ht="63.75" customHeight="1">
      <c r="A134" s="197" t="s">
        <v>821</v>
      </c>
      <c r="B134" s="46" t="s">
        <v>822</v>
      </c>
      <c r="C134" s="72">
        <v>100</v>
      </c>
      <c r="D134" s="72" t="s">
        <v>375</v>
      </c>
      <c r="E134" s="72">
        <v>100</v>
      </c>
      <c r="F134" s="72" t="s">
        <v>375</v>
      </c>
    </row>
    <row r="135" spans="1:6" s="47" customFormat="1" ht="63.75" customHeight="1">
      <c r="A135" s="197" t="s">
        <v>877</v>
      </c>
      <c r="B135" s="46" t="s">
        <v>937</v>
      </c>
      <c r="C135" s="72">
        <v>100</v>
      </c>
      <c r="D135" s="72">
        <v>100</v>
      </c>
      <c r="E135" s="72"/>
      <c r="F135" s="72"/>
    </row>
    <row r="136" spans="1:6" s="47" customFormat="1" ht="78" customHeight="1">
      <c r="A136" s="197" t="s">
        <v>823</v>
      </c>
      <c r="B136" s="46" t="s">
        <v>824</v>
      </c>
      <c r="C136" s="72">
        <v>100</v>
      </c>
      <c r="D136" s="72">
        <v>100</v>
      </c>
      <c r="E136" s="72"/>
      <c r="F136" s="72"/>
    </row>
    <row r="137" spans="1:6" s="47" customFormat="1" ht="21" customHeight="1">
      <c r="A137" s="198" t="s">
        <v>26</v>
      </c>
      <c r="B137" s="48" t="s">
        <v>27</v>
      </c>
      <c r="C137" s="72"/>
      <c r="D137" s="72"/>
      <c r="E137" s="72"/>
      <c r="F137" s="72"/>
    </row>
    <row r="138" spans="1:6" s="47" customFormat="1" ht="30.75" customHeight="1">
      <c r="A138" s="197" t="s">
        <v>21</v>
      </c>
      <c r="B138" s="46" t="s">
        <v>22</v>
      </c>
      <c r="C138" s="72">
        <v>100</v>
      </c>
      <c r="D138" s="72">
        <v>100</v>
      </c>
      <c r="E138" s="72" t="s">
        <v>375</v>
      </c>
      <c r="F138" s="72" t="s">
        <v>375</v>
      </c>
    </row>
    <row r="139" spans="1:6" s="47" customFormat="1" ht="31.5" customHeight="1">
      <c r="A139" s="197" t="s">
        <v>206</v>
      </c>
      <c r="B139" s="46" t="s">
        <v>139</v>
      </c>
      <c r="C139" s="72">
        <v>100</v>
      </c>
      <c r="D139" s="72" t="s">
        <v>375</v>
      </c>
      <c r="E139" s="72" t="s">
        <v>375</v>
      </c>
      <c r="F139" s="72">
        <v>100</v>
      </c>
    </row>
    <row r="140" spans="1:6" s="47" customFormat="1" ht="31.5" customHeight="1">
      <c r="A140" s="197" t="s">
        <v>61</v>
      </c>
      <c r="B140" s="46" t="s">
        <v>140</v>
      </c>
      <c r="C140" s="72">
        <v>100</v>
      </c>
      <c r="D140" s="72" t="s">
        <v>375</v>
      </c>
      <c r="E140" s="72">
        <v>100</v>
      </c>
      <c r="F140" s="72" t="s">
        <v>375</v>
      </c>
    </row>
    <row r="141" spans="1:6" s="47" customFormat="1" ht="56.25" customHeight="1">
      <c r="A141" s="197" t="s">
        <v>295</v>
      </c>
      <c r="B141" s="46" t="s">
        <v>523</v>
      </c>
      <c r="C141" s="72">
        <v>100</v>
      </c>
      <c r="D141" s="72">
        <v>100</v>
      </c>
      <c r="E141" s="72" t="s">
        <v>375</v>
      </c>
      <c r="F141" s="72" t="s">
        <v>375</v>
      </c>
    </row>
    <row r="142" spans="1:6" s="47" customFormat="1" ht="29.25" customHeight="1">
      <c r="A142" s="197" t="s">
        <v>207</v>
      </c>
      <c r="B142" s="16" t="s">
        <v>208</v>
      </c>
      <c r="C142" s="72">
        <v>100</v>
      </c>
      <c r="D142" s="72">
        <v>100</v>
      </c>
      <c r="E142" s="72" t="s">
        <v>375</v>
      </c>
      <c r="F142" s="72" t="s">
        <v>375</v>
      </c>
    </row>
    <row r="143" spans="1:6" s="47" customFormat="1" ht="33.75" customHeight="1">
      <c r="A143" s="197" t="s">
        <v>28</v>
      </c>
      <c r="B143" s="46" t="s">
        <v>141</v>
      </c>
      <c r="C143" s="72">
        <v>100</v>
      </c>
      <c r="D143" s="72" t="s">
        <v>375</v>
      </c>
      <c r="E143" s="72" t="s">
        <v>375</v>
      </c>
      <c r="F143" s="72">
        <v>100</v>
      </c>
    </row>
    <row r="144" spans="1:6" s="47" customFormat="1" ht="37.5" customHeight="1">
      <c r="A144" s="197" t="s">
        <v>62</v>
      </c>
      <c r="B144" s="46" t="s">
        <v>142</v>
      </c>
      <c r="C144" s="72">
        <v>100</v>
      </c>
      <c r="D144" s="72" t="s">
        <v>375</v>
      </c>
      <c r="E144" s="72">
        <v>100</v>
      </c>
      <c r="F144" s="72" t="s">
        <v>375</v>
      </c>
    </row>
    <row r="145" spans="1:6" s="47" customFormat="1" ht="30" customHeight="1">
      <c r="A145" s="199"/>
      <c r="B145" s="49"/>
      <c r="C145" s="49"/>
      <c r="D145" s="49"/>
      <c r="E145" s="49"/>
      <c r="F145" s="49"/>
    </row>
    <row r="146" spans="1:6">
      <c r="A146" s="200"/>
    </row>
    <row r="147" spans="1:6" ht="27.75" customHeight="1">
      <c r="A147" s="200"/>
    </row>
    <row r="148" spans="1:6" ht="29.25" customHeight="1"/>
    <row r="149" spans="1:6" ht="30.75" customHeight="1">
      <c r="B149" s="42"/>
      <c r="C149" s="42"/>
      <c r="D149" s="42"/>
    </row>
  </sheetData>
  <mergeCells count="9">
    <mergeCell ref="C3:F3"/>
    <mergeCell ref="A6:F6"/>
    <mergeCell ref="A8:A10"/>
    <mergeCell ref="B8:B10"/>
    <mergeCell ref="C8:F8"/>
    <mergeCell ref="C9:C10"/>
    <mergeCell ref="D9:F9"/>
    <mergeCell ref="B4:F4"/>
    <mergeCell ref="C5:F5"/>
  </mergeCells>
  <phoneticPr fontId="4" type="noConversion"/>
  <pageMargins left="0.98425196850393704" right="0" top="0.39370078740157483" bottom="0" header="0.51181102362204722" footer="0.51181102362204722"/>
  <pageSetup paperSize="9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activeCell="L5" sqref="L5"/>
    </sheetView>
  </sheetViews>
  <sheetFormatPr defaultRowHeight="12.75"/>
  <cols>
    <col min="1" max="7" width="20" style="12" customWidth="1"/>
  </cols>
  <sheetData>
    <row r="1" spans="1:7" ht="13.5">
      <c r="G1" s="389" t="s">
        <v>1040</v>
      </c>
    </row>
    <row r="2" spans="1:7" ht="15.75">
      <c r="A2" s="52"/>
      <c r="B2" s="52"/>
      <c r="C2" s="52"/>
      <c r="D2" s="52"/>
      <c r="E2" s="52"/>
      <c r="F2" s="380" t="s">
        <v>205</v>
      </c>
      <c r="G2" s="380"/>
    </row>
    <row r="3" spans="1:7" ht="51.75" customHeight="1">
      <c r="A3" s="52"/>
      <c r="B3" s="52"/>
      <c r="C3" s="52"/>
      <c r="D3" s="52"/>
      <c r="E3" s="323" t="s">
        <v>984</v>
      </c>
      <c r="F3" s="323"/>
      <c r="G3" s="323"/>
    </row>
    <row r="4" spans="1:7" ht="19.5" customHeight="1">
      <c r="A4" s="52"/>
      <c r="B4" s="52"/>
      <c r="C4" s="52"/>
      <c r="D4" s="318"/>
      <c r="E4" s="318"/>
      <c r="F4" s="318"/>
      <c r="G4" s="318"/>
    </row>
    <row r="5" spans="1:7" ht="24.75" customHeight="1">
      <c r="A5" s="381" t="s">
        <v>1045</v>
      </c>
      <c r="B5" s="382"/>
      <c r="C5" s="382"/>
      <c r="D5" s="382"/>
      <c r="E5" s="382"/>
      <c r="F5" s="382"/>
      <c r="G5" s="382"/>
    </row>
    <row r="6" spans="1:7" ht="36.75" customHeight="1">
      <c r="A6" s="54"/>
      <c r="B6" s="383" t="s">
        <v>979</v>
      </c>
      <c r="C6" s="383"/>
      <c r="D6" s="383"/>
      <c r="E6" s="383"/>
      <c r="F6" s="383"/>
      <c r="G6" s="383"/>
    </row>
    <row r="7" spans="1:7" ht="27.75" customHeight="1">
      <c r="A7" s="60"/>
      <c r="B7" s="60"/>
      <c r="C7" s="60"/>
      <c r="D7" s="60"/>
      <c r="E7" s="60"/>
      <c r="F7" s="60"/>
      <c r="G7" s="55" t="s">
        <v>465</v>
      </c>
    </row>
    <row r="8" spans="1:7" ht="72.75" customHeight="1">
      <c r="A8" s="50" t="s">
        <v>830</v>
      </c>
      <c r="B8" s="50" t="s">
        <v>847</v>
      </c>
      <c r="C8" s="50" t="s">
        <v>848</v>
      </c>
      <c r="D8" s="50" t="s">
        <v>849</v>
      </c>
      <c r="E8" s="50" t="s">
        <v>850</v>
      </c>
      <c r="F8" s="50" t="s">
        <v>851</v>
      </c>
      <c r="G8" s="50" t="s">
        <v>853</v>
      </c>
    </row>
    <row r="9" spans="1:7" ht="39" customHeight="1">
      <c r="A9" s="65">
        <v>1</v>
      </c>
      <c r="B9" s="260" t="s">
        <v>852</v>
      </c>
      <c r="C9" s="65" t="s">
        <v>852</v>
      </c>
      <c r="D9" s="65" t="s">
        <v>852</v>
      </c>
      <c r="E9" s="65" t="s">
        <v>852</v>
      </c>
      <c r="F9" s="65" t="s">
        <v>852</v>
      </c>
      <c r="G9" s="65" t="s">
        <v>852</v>
      </c>
    </row>
    <row r="10" spans="1:7" ht="15.75">
      <c r="A10" s="56"/>
      <c r="B10" s="61"/>
      <c r="C10" s="61"/>
      <c r="D10" s="62"/>
      <c r="E10" s="62"/>
      <c r="F10" s="62"/>
      <c r="G10" s="57"/>
    </row>
    <row r="11" spans="1:7" ht="52.5" customHeight="1">
      <c r="A11" s="375" t="s">
        <v>1044</v>
      </c>
      <c r="B11" s="375"/>
      <c r="C11" s="375"/>
      <c r="D11" s="375"/>
      <c r="E11" s="375"/>
      <c r="F11" s="375"/>
      <c r="G11" s="375"/>
    </row>
    <row r="12" spans="1:7" ht="22.5" customHeight="1">
      <c r="A12" s="58"/>
      <c r="B12" s="54"/>
      <c r="C12" s="54"/>
      <c r="D12" s="54"/>
      <c r="E12" s="54"/>
      <c r="F12" s="55" t="s">
        <v>465</v>
      </c>
      <c r="G12" s="59"/>
    </row>
    <row r="13" spans="1:7" ht="23.25" customHeight="1">
      <c r="A13" s="376" t="s">
        <v>1049</v>
      </c>
      <c r="B13" s="377"/>
      <c r="C13" s="378"/>
      <c r="D13" s="379"/>
      <c r="E13" s="384" t="s">
        <v>854</v>
      </c>
      <c r="F13" s="385"/>
      <c r="G13" s="386"/>
    </row>
    <row r="14" spans="1:7" ht="25.5" customHeight="1">
      <c r="A14" s="377"/>
      <c r="B14" s="377"/>
      <c r="C14" s="378"/>
      <c r="D14" s="379"/>
      <c r="E14" s="260" t="s">
        <v>936</v>
      </c>
      <c r="F14" s="260" t="s">
        <v>963</v>
      </c>
      <c r="G14" s="261" t="s">
        <v>977</v>
      </c>
    </row>
    <row r="15" spans="1:7" ht="36" customHeight="1">
      <c r="A15" s="376" t="s">
        <v>855</v>
      </c>
      <c r="B15" s="377"/>
      <c r="C15" s="378"/>
      <c r="D15" s="379"/>
      <c r="E15" s="66">
        <v>0</v>
      </c>
      <c r="F15" s="66">
        <v>0</v>
      </c>
      <c r="G15" s="261">
        <v>0</v>
      </c>
    </row>
    <row r="16" spans="1:7" ht="15.75">
      <c r="A16" s="59"/>
      <c r="B16" s="59"/>
      <c r="C16" s="59"/>
      <c r="D16" s="59"/>
      <c r="E16" s="59"/>
      <c r="F16" s="59"/>
      <c r="G16" s="59"/>
    </row>
    <row r="17" spans="1:7" ht="15.75">
      <c r="A17" s="59"/>
      <c r="B17" s="59"/>
      <c r="C17" s="59"/>
      <c r="D17" s="59"/>
      <c r="E17" s="59"/>
      <c r="F17" s="59"/>
      <c r="G17" s="59"/>
    </row>
    <row r="18" spans="1:7" ht="12.75" customHeight="1">
      <c r="A18" s="59"/>
      <c r="B18" s="59"/>
      <c r="C18" s="59"/>
      <c r="D18" s="59"/>
      <c r="E18" s="59"/>
      <c r="F18" s="59"/>
      <c r="G18" s="59"/>
    </row>
    <row r="19" spans="1:7" ht="12.75" customHeight="1">
      <c r="A19" s="21"/>
      <c r="B19" s="51"/>
      <c r="C19" s="21"/>
      <c r="D19" s="21"/>
      <c r="E19" s="21"/>
      <c r="F19" s="21"/>
      <c r="G19" s="21"/>
    </row>
    <row r="20" spans="1:7" ht="15" customHeight="1">
      <c r="A20" s="21"/>
      <c r="B20" s="63"/>
      <c r="C20" s="21"/>
      <c r="D20" s="21"/>
      <c r="E20" s="21"/>
      <c r="F20" s="21"/>
      <c r="G20" s="21"/>
    </row>
    <row r="21" spans="1:7" ht="14.25" customHeight="1">
      <c r="A21" s="21"/>
      <c r="B21" s="21"/>
      <c r="C21" s="21"/>
      <c r="D21" s="21"/>
      <c r="E21" s="21"/>
      <c r="F21" s="21"/>
      <c r="G21" s="21"/>
    </row>
    <row r="22" spans="1:7">
      <c r="A22" s="21"/>
      <c r="B22" s="21"/>
      <c r="C22" s="21"/>
      <c r="D22" s="21"/>
      <c r="E22" s="21"/>
      <c r="F22" s="21"/>
      <c r="G22" s="21"/>
    </row>
    <row r="23" spans="1:7">
      <c r="A23" s="21"/>
      <c r="B23" s="21"/>
      <c r="C23" s="21"/>
      <c r="D23" s="21"/>
      <c r="E23" s="21"/>
      <c r="F23" s="21"/>
      <c r="G23" s="21"/>
    </row>
    <row r="24" spans="1:7">
      <c r="A24" s="21"/>
      <c r="B24" s="21"/>
      <c r="C24" s="21"/>
      <c r="D24" s="21"/>
      <c r="E24" s="21"/>
      <c r="F24" s="21"/>
      <c r="G24" s="21"/>
    </row>
    <row r="25" spans="1:7">
      <c r="A25" s="21"/>
      <c r="B25" s="21"/>
      <c r="C25" s="21"/>
      <c r="D25" s="21"/>
      <c r="E25" s="21"/>
      <c r="F25" s="21"/>
      <c r="G25" s="21"/>
    </row>
    <row r="26" spans="1:7">
      <c r="A26" s="21"/>
      <c r="B26" s="21"/>
      <c r="C26" s="21"/>
      <c r="D26" s="21"/>
      <c r="E26" s="21"/>
      <c r="F26" s="21"/>
      <c r="G26" s="21"/>
    </row>
    <row r="27" spans="1:7">
      <c r="A27" s="21"/>
      <c r="B27" s="21"/>
      <c r="C27" s="21"/>
      <c r="D27" s="21"/>
      <c r="E27" s="21"/>
      <c r="F27" s="21"/>
      <c r="G27" s="21"/>
    </row>
    <row r="28" spans="1:7">
      <c r="A28" s="21"/>
      <c r="B28" s="21"/>
      <c r="C28" s="21"/>
      <c r="D28" s="21"/>
      <c r="E28" s="21"/>
      <c r="F28" s="21"/>
      <c r="G28" s="21"/>
    </row>
    <row r="29" spans="1:7">
      <c r="A29" s="21"/>
      <c r="B29" s="21"/>
      <c r="C29" s="21"/>
      <c r="D29" s="21"/>
      <c r="E29" s="21"/>
      <c r="F29" s="21"/>
      <c r="G29" s="64"/>
    </row>
    <row r="30" spans="1:7">
      <c r="A30" s="21"/>
      <c r="B30" s="21"/>
      <c r="C30" s="21"/>
      <c r="D30" s="21"/>
      <c r="E30" s="21"/>
      <c r="F30" s="21"/>
      <c r="G30" s="21"/>
    </row>
    <row r="31" spans="1:7">
      <c r="A31" s="21"/>
      <c r="B31" s="21"/>
      <c r="C31" s="21"/>
      <c r="D31" s="21"/>
      <c r="E31" s="21"/>
      <c r="F31" s="21"/>
      <c r="G31" s="21"/>
    </row>
    <row r="32" spans="1:7">
      <c r="A32" s="21"/>
      <c r="B32" s="21"/>
      <c r="C32" s="21"/>
      <c r="D32" s="21"/>
      <c r="E32" s="21"/>
      <c r="F32" s="21"/>
      <c r="G32" s="53"/>
    </row>
    <row r="33" spans="1:7">
      <c r="A33" s="21"/>
      <c r="B33" s="21"/>
      <c r="C33" s="21"/>
      <c r="D33" s="21"/>
      <c r="E33" s="21"/>
      <c r="F33" s="21"/>
      <c r="G33" s="21"/>
    </row>
    <row r="34" spans="1:7">
      <c r="A34" s="21"/>
      <c r="B34" s="21"/>
      <c r="C34" s="21"/>
      <c r="D34" s="21"/>
      <c r="E34" s="21"/>
      <c r="F34" s="21"/>
      <c r="G34" s="21"/>
    </row>
    <row r="35" spans="1:7">
      <c r="A35" s="21"/>
      <c r="B35" s="21"/>
      <c r="C35" s="21"/>
      <c r="D35" s="21"/>
      <c r="E35" s="21"/>
      <c r="F35" s="21"/>
      <c r="G35" s="21"/>
    </row>
  </sheetData>
  <mergeCells count="9">
    <mergeCell ref="A11:G11"/>
    <mergeCell ref="A13:D14"/>
    <mergeCell ref="A15:D15"/>
    <mergeCell ref="F2:G2"/>
    <mergeCell ref="E3:G3"/>
    <mergeCell ref="D4:G4"/>
    <mergeCell ref="A5:G5"/>
    <mergeCell ref="B6:G6"/>
    <mergeCell ref="E13:G1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4"/>
  <sheetViews>
    <sheetView topLeftCell="A79" workbookViewId="0">
      <selection activeCell="F83" sqref="F83"/>
    </sheetView>
  </sheetViews>
  <sheetFormatPr defaultRowHeight="12.75"/>
  <cols>
    <col min="1" max="1" width="22.42578125" style="115" customWidth="1"/>
    <col min="2" max="2" width="41.7109375" style="138" customWidth="1"/>
    <col min="3" max="3" width="13.5703125" style="136" customWidth="1"/>
    <col min="4" max="4" width="13.28515625" style="137" customWidth="1"/>
    <col min="5" max="5" width="14.28515625" style="137" customWidth="1"/>
  </cols>
  <sheetData>
    <row r="1" spans="1:5">
      <c r="C1" s="316"/>
      <c r="D1" s="316"/>
      <c r="E1" s="137" t="s">
        <v>1040</v>
      </c>
    </row>
    <row r="2" spans="1:5" ht="17.25" customHeight="1">
      <c r="A2" s="325" t="s">
        <v>301</v>
      </c>
      <c r="B2" s="325"/>
      <c r="C2" s="325"/>
      <c r="D2" s="325"/>
      <c r="E2" s="326"/>
    </row>
    <row r="3" spans="1:5" ht="41.25" customHeight="1">
      <c r="B3" s="323" t="s">
        <v>980</v>
      </c>
      <c r="C3" s="323"/>
      <c r="D3" s="323"/>
      <c r="E3" s="324"/>
    </row>
    <row r="4" spans="1:5" ht="9.75" customHeight="1">
      <c r="B4" s="318"/>
      <c r="C4" s="318"/>
      <c r="D4" s="318"/>
      <c r="E4" s="318"/>
    </row>
    <row r="5" spans="1:5">
      <c r="A5" s="321" t="s">
        <v>41</v>
      </c>
      <c r="B5" s="321"/>
      <c r="C5" s="321"/>
      <c r="D5" s="321"/>
      <c r="E5" s="322"/>
    </row>
    <row r="6" spans="1:5" ht="18.75" customHeight="1">
      <c r="A6" s="321" t="s">
        <v>1047</v>
      </c>
      <c r="B6" s="321"/>
      <c r="C6" s="321"/>
      <c r="D6" s="321"/>
      <c r="E6" s="322"/>
    </row>
    <row r="7" spans="1:5" ht="20.25" customHeight="1">
      <c r="A7" s="118"/>
      <c r="B7" s="132"/>
      <c r="C7" s="319" t="s">
        <v>117</v>
      </c>
      <c r="D7" s="320"/>
    </row>
    <row r="8" spans="1:5" ht="54.75" customHeight="1">
      <c r="A8" s="96" t="s">
        <v>359</v>
      </c>
      <c r="B8" s="96" t="s">
        <v>462</v>
      </c>
      <c r="C8" s="106" t="s">
        <v>1036</v>
      </c>
      <c r="D8" s="135" t="s">
        <v>1037</v>
      </c>
      <c r="E8" s="135" t="s">
        <v>1038</v>
      </c>
    </row>
    <row r="9" spans="1:5" ht="38.25" customHeight="1">
      <c r="A9" s="317" t="s">
        <v>122</v>
      </c>
      <c r="B9" s="317"/>
      <c r="C9" s="99">
        <f>SUM(C10,C14,C19,C30,C33,C36,C41,C47,C52)</f>
        <v>490384</v>
      </c>
      <c r="D9" s="99">
        <f>SUM(D10,D14,D19,D30,D33,D36,D41,D47,D52)</f>
        <v>501760</v>
      </c>
      <c r="E9" s="99">
        <f>SUM(E10,E14,E19,E30,E33,E36,E41,E47,E52)</f>
        <v>511598</v>
      </c>
    </row>
    <row r="10" spans="1:5" ht="26.25" customHeight="1">
      <c r="A10" s="119" t="s">
        <v>227</v>
      </c>
      <c r="B10" s="80" t="s">
        <v>198</v>
      </c>
      <c r="C10" s="99">
        <f>C11</f>
        <v>102585</v>
      </c>
      <c r="D10" s="99">
        <f>D11</f>
        <v>107335</v>
      </c>
      <c r="E10" s="99">
        <f>E11</f>
        <v>112877</v>
      </c>
    </row>
    <row r="11" spans="1:5" ht="26.25" customHeight="1">
      <c r="A11" s="120" t="s">
        <v>224</v>
      </c>
      <c r="B11" s="71" t="s">
        <v>445</v>
      </c>
      <c r="C11" s="94">
        <f>SUM(C12,C13)</f>
        <v>102585</v>
      </c>
      <c r="D11" s="94">
        <f>SUM(D12,D13)</f>
        <v>107335</v>
      </c>
      <c r="E11" s="94">
        <f>SUM(E12,E13)</f>
        <v>112877</v>
      </c>
    </row>
    <row r="12" spans="1:5" ht="81" customHeight="1">
      <c r="A12" s="120" t="s">
        <v>228</v>
      </c>
      <c r="B12" s="71" t="s">
        <v>6</v>
      </c>
      <c r="C12" s="94">
        <v>83187</v>
      </c>
      <c r="D12" s="94">
        <v>87312</v>
      </c>
      <c r="E12" s="112">
        <v>92125</v>
      </c>
    </row>
    <row r="13" spans="1:5" ht="77.25" customHeight="1">
      <c r="A13" s="120" t="s">
        <v>228</v>
      </c>
      <c r="B13" s="71" t="s">
        <v>63</v>
      </c>
      <c r="C13" s="121">
        <v>19398</v>
      </c>
      <c r="D13" s="121">
        <v>20023</v>
      </c>
      <c r="E13" s="112">
        <v>20752</v>
      </c>
    </row>
    <row r="14" spans="1:5" ht="39.75" customHeight="1">
      <c r="A14" s="96" t="s">
        <v>360</v>
      </c>
      <c r="B14" s="80" t="s">
        <v>47</v>
      </c>
      <c r="C14" s="106">
        <f>SUM(C15:C18)</f>
        <v>21804</v>
      </c>
      <c r="D14" s="106">
        <f>SUM(D15:D18)</f>
        <v>22028</v>
      </c>
      <c r="E14" s="106">
        <f>SUM(E15:E18)</f>
        <v>22028</v>
      </c>
    </row>
    <row r="15" spans="1:5" ht="81.75" customHeight="1">
      <c r="A15" s="120" t="s">
        <v>705</v>
      </c>
      <c r="B15" s="76" t="s">
        <v>706</v>
      </c>
      <c r="C15" s="112">
        <v>9755</v>
      </c>
      <c r="D15" s="112">
        <v>9699</v>
      </c>
      <c r="E15" s="112">
        <v>9699</v>
      </c>
    </row>
    <row r="16" spans="1:5" ht="93.75" customHeight="1">
      <c r="A16" s="120" t="s">
        <v>707</v>
      </c>
      <c r="B16" s="76" t="s">
        <v>708</v>
      </c>
      <c r="C16" s="112">
        <v>55</v>
      </c>
      <c r="D16" s="112">
        <v>56</v>
      </c>
      <c r="E16" s="112">
        <v>56</v>
      </c>
    </row>
    <row r="17" spans="1:5" ht="84.75" customHeight="1">
      <c r="A17" s="120" t="s">
        <v>709</v>
      </c>
      <c r="B17" s="76" t="s">
        <v>710</v>
      </c>
      <c r="C17" s="112">
        <v>13203</v>
      </c>
      <c r="D17" s="112">
        <v>13518</v>
      </c>
      <c r="E17" s="112">
        <v>13518</v>
      </c>
    </row>
    <row r="18" spans="1:5" ht="86.25" customHeight="1">
      <c r="A18" s="120" t="s">
        <v>711</v>
      </c>
      <c r="B18" s="76" t="s">
        <v>712</v>
      </c>
      <c r="C18" s="112">
        <v>-1209</v>
      </c>
      <c r="D18" s="112">
        <v>-1245</v>
      </c>
      <c r="E18" s="112">
        <v>-1245</v>
      </c>
    </row>
    <row r="19" spans="1:5" ht="25.5" customHeight="1">
      <c r="A19" s="119" t="s">
        <v>498</v>
      </c>
      <c r="B19" s="80" t="s">
        <v>29</v>
      </c>
      <c r="C19" s="99">
        <f>SUM(C20,C25,C27,C29)</f>
        <v>45977</v>
      </c>
      <c r="D19" s="99">
        <f>SUM(D20,D25,D27,D29)</f>
        <v>49779</v>
      </c>
      <c r="E19" s="99">
        <f>SUM(E20,E25,E27,E29)</f>
        <v>51575</v>
      </c>
    </row>
    <row r="20" spans="1:5" ht="33.75" customHeight="1">
      <c r="A20" s="116" t="s">
        <v>160</v>
      </c>
      <c r="B20" s="86" t="s">
        <v>90</v>
      </c>
      <c r="C20" s="122">
        <f>C21+C23</f>
        <v>41642</v>
      </c>
      <c r="D20" s="122">
        <v>43555</v>
      </c>
      <c r="E20" s="112">
        <v>45111</v>
      </c>
    </row>
    <row r="21" spans="1:5" ht="45" customHeight="1">
      <c r="A21" s="116" t="s">
        <v>168</v>
      </c>
      <c r="B21" s="86" t="s">
        <v>120</v>
      </c>
      <c r="C21" s="122">
        <f>C22</f>
        <v>28742</v>
      </c>
      <c r="D21" s="122">
        <f>D22</f>
        <v>30455</v>
      </c>
      <c r="E21" s="122">
        <f>E22</f>
        <v>31811</v>
      </c>
    </row>
    <row r="22" spans="1:5" ht="42.75" customHeight="1">
      <c r="A22" s="116" t="s">
        <v>363</v>
      </c>
      <c r="B22" s="86" t="s">
        <v>120</v>
      </c>
      <c r="C22" s="122">
        <v>28742</v>
      </c>
      <c r="D22" s="122">
        <f>D20-D23</f>
        <v>30455</v>
      </c>
      <c r="E22" s="122">
        <f>E20-E23</f>
        <v>31811</v>
      </c>
    </row>
    <row r="23" spans="1:5" ht="42.75" customHeight="1">
      <c r="A23" s="116" t="s">
        <v>169</v>
      </c>
      <c r="B23" s="86" t="s">
        <v>121</v>
      </c>
      <c r="C23" s="122">
        <f>C24</f>
        <v>12900</v>
      </c>
      <c r="D23" s="122">
        <f>D24</f>
        <v>13100</v>
      </c>
      <c r="E23" s="122">
        <f>E24</f>
        <v>13300</v>
      </c>
    </row>
    <row r="24" spans="1:5" ht="42.75" customHeight="1">
      <c r="A24" s="116" t="s">
        <v>364</v>
      </c>
      <c r="B24" s="86" t="s">
        <v>121</v>
      </c>
      <c r="C24" s="122">
        <v>12900</v>
      </c>
      <c r="D24" s="122">
        <v>13100</v>
      </c>
      <c r="E24" s="122">
        <v>13300</v>
      </c>
    </row>
    <row r="25" spans="1:5" ht="33.75" customHeight="1">
      <c r="A25" s="120" t="s">
        <v>466</v>
      </c>
      <c r="B25" s="71" t="s">
        <v>299</v>
      </c>
      <c r="C25" s="121"/>
      <c r="D25" s="121"/>
      <c r="E25" s="112"/>
    </row>
    <row r="26" spans="1:5" ht="30.75" customHeight="1">
      <c r="A26" s="120" t="s">
        <v>365</v>
      </c>
      <c r="B26" s="71" t="s">
        <v>299</v>
      </c>
      <c r="C26" s="121"/>
      <c r="D26" s="121"/>
      <c r="E26" s="112"/>
    </row>
    <row r="27" spans="1:5" ht="23.25" customHeight="1">
      <c r="A27" s="120" t="s">
        <v>376</v>
      </c>
      <c r="B27" s="71" t="s">
        <v>30</v>
      </c>
      <c r="C27" s="121">
        <f>C28</f>
        <v>2135</v>
      </c>
      <c r="D27" s="121">
        <f>D28</f>
        <v>3924</v>
      </c>
      <c r="E27" s="121">
        <f>E28</f>
        <v>4064</v>
      </c>
    </row>
    <row r="28" spans="1:5" ht="22.5" customHeight="1">
      <c r="A28" s="120" t="s">
        <v>366</v>
      </c>
      <c r="B28" s="71" t="s">
        <v>144</v>
      </c>
      <c r="C28" s="121">
        <v>2135</v>
      </c>
      <c r="D28" s="121">
        <v>3924</v>
      </c>
      <c r="E28" s="112">
        <v>4064</v>
      </c>
    </row>
    <row r="29" spans="1:5" ht="42" customHeight="1">
      <c r="A29" s="120" t="s">
        <v>308</v>
      </c>
      <c r="B29" s="71" t="s">
        <v>309</v>
      </c>
      <c r="C29" s="121">
        <v>2200</v>
      </c>
      <c r="D29" s="121">
        <v>2300</v>
      </c>
      <c r="E29" s="112">
        <v>2400</v>
      </c>
    </row>
    <row r="30" spans="1:5" ht="24.75" customHeight="1">
      <c r="A30" s="119" t="s">
        <v>260</v>
      </c>
      <c r="B30" s="80" t="s">
        <v>261</v>
      </c>
      <c r="C30" s="106">
        <f>C31</f>
        <v>282000</v>
      </c>
      <c r="D30" s="106">
        <f>D31</f>
        <v>284000</v>
      </c>
      <c r="E30" s="106">
        <f>E31</f>
        <v>286000</v>
      </c>
    </row>
    <row r="31" spans="1:5" ht="25.5" customHeight="1">
      <c r="A31" s="123" t="s">
        <v>91</v>
      </c>
      <c r="B31" s="71" t="s">
        <v>92</v>
      </c>
      <c r="C31" s="121">
        <f>SUM(C32:C32)</f>
        <v>282000</v>
      </c>
      <c r="D31" s="121">
        <f>SUM(D32:D32)</f>
        <v>284000</v>
      </c>
      <c r="E31" s="121">
        <f>SUM(E32:E32)</f>
        <v>286000</v>
      </c>
    </row>
    <row r="32" spans="1:5" ht="31.5" customHeight="1">
      <c r="A32" s="123" t="s">
        <v>93</v>
      </c>
      <c r="B32" s="71" t="s">
        <v>94</v>
      </c>
      <c r="C32" s="121">
        <v>282000</v>
      </c>
      <c r="D32" s="121">
        <v>284000</v>
      </c>
      <c r="E32" s="112">
        <v>286000</v>
      </c>
    </row>
    <row r="33" spans="1:5" ht="26.25" customHeight="1">
      <c r="A33" s="119" t="s">
        <v>499</v>
      </c>
      <c r="B33" s="80" t="s">
        <v>500</v>
      </c>
      <c r="C33" s="106">
        <f>SUM(C34:C35)</f>
        <v>7900</v>
      </c>
      <c r="D33" s="106">
        <f>SUM(D34:D35)</f>
        <v>8200</v>
      </c>
      <c r="E33" s="106">
        <f>SUM(E34:E35)</f>
        <v>8200</v>
      </c>
    </row>
    <row r="34" spans="1:5" ht="54.75" customHeight="1">
      <c r="A34" s="120" t="s">
        <v>226</v>
      </c>
      <c r="B34" s="71" t="s">
        <v>97</v>
      </c>
      <c r="C34" s="121">
        <v>7700</v>
      </c>
      <c r="D34" s="121">
        <v>8000</v>
      </c>
      <c r="E34" s="112">
        <v>8000</v>
      </c>
    </row>
    <row r="35" spans="1:5" ht="33" customHeight="1">
      <c r="A35" s="120" t="s">
        <v>232</v>
      </c>
      <c r="B35" s="71" t="s">
        <v>231</v>
      </c>
      <c r="C35" s="129">
        <v>200</v>
      </c>
      <c r="D35" s="129">
        <v>200</v>
      </c>
      <c r="E35" s="129">
        <v>200</v>
      </c>
    </row>
    <row r="36" spans="1:5" ht="48" customHeight="1">
      <c r="A36" s="119" t="s">
        <v>503</v>
      </c>
      <c r="B36" s="80" t="s">
        <v>455</v>
      </c>
      <c r="C36" s="106">
        <f>SUM(C37:C40)</f>
        <v>28400</v>
      </c>
      <c r="D36" s="106">
        <f>SUM(D37:D40)</f>
        <v>28700</v>
      </c>
      <c r="E36" s="106">
        <f>SUM(E37:E40)</f>
        <v>29200</v>
      </c>
    </row>
    <row r="37" spans="1:5" ht="105.75" customHeight="1">
      <c r="A37" s="72" t="s">
        <v>296</v>
      </c>
      <c r="B37" s="38" t="s">
        <v>702</v>
      </c>
      <c r="C37" s="129">
        <v>27300</v>
      </c>
      <c r="D37" s="129">
        <v>27500</v>
      </c>
      <c r="E37" s="129">
        <v>28000</v>
      </c>
    </row>
    <row r="38" spans="1:5" ht="94.5" customHeight="1">
      <c r="A38" s="72" t="s">
        <v>49</v>
      </c>
      <c r="B38" s="76" t="s">
        <v>108</v>
      </c>
      <c r="C38" s="129">
        <v>800</v>
      </c>
      <c r="D38" s="129">
        <v>900</v>
      </c>
      <c r="E38" s="129">
        <v>900</v>
      </c>
    </row>
    <row r="39" spans="1:5" ht="82.5" customHeight="1">
      <c r="A39" s="120" t="s">
        <v>40</v>
      </c>
      <c r="B39" s="71" t="s">
        <v>454</v>
      </c>
      <c r="C39" s="129">
        <v>200</v>
      </c>
      <c r="D39" s="129">
        <v>200</v>
      </c>
      <c r="E39" s="129">
        <v>200</v>
      </c>
    </row>
    <row r="40" spans="1:5" ht="82.5" customHeight="1">
      <c r="A40" s="120" t="s">
        <v>225</v>
      </c>
      <c r="B40" s="71" t="s">
        <v>235</v>
      </c>
      <c r="C40" s="129">
        <v>100</v>
      </c>
      <c r="D40" s="129">
        <v>100</v>
      </c>
      <c r="E40" s="112">
        <v>100</v>
      </c>
    </row>
    <row r="41" spans="1:5" ht="29.25" customHeight="1">
      <c r="A41" s="119" t="s">
        <v>504</v>
      </c>
      <c r="B41" s="80" t="s">
        <v>222</v>
      </c>
      <c r="C41" s="106">
        <f>C42</f>
        <v>80</v>
      </c>
      <c r="D41" s="106">
        <f>D42</f>
        <v>80</v>
      </c>
      <c r="E41" s="106">
        <f>E42</f>
        <v>80</v>
      </c>
    </row>
    <row r="42" spans="1:5" ht="33" customHeight="1">
      <c r="A42" s="120" t="s">
        <v>506</v>
      </c>
      <c r="B42" s="71" t="s">
        <v>197</v>
      </c>
      <c r="C42" s="129">
        <f>C43+C44+C45+C46</f>
        <v>80</v>
      </c>
      <c r="D42" s="129">
        <f t="shared" ref="D42:E42" si="0">D43+D44+D45+D46</f>
        <v>80</v>
      </c>
      <c r="E42" s="129">
        <f t="shared" si="0"/>
        <v>80</v>
      </c>
    </row>
    <row r="43" spans="1:5" ht="30" customHeight="1">
      <c r="A43" s="123" t="s">
        <v>31</v>
      </c>
      <c r="B43" s="71" t="s">
        <v>32</v>
      </c>
      <c r="C43" s="129">
        <v>10</v>
      </c>
      <c r="D43" s="129">
        <v>10</v>
      </c>
      <c r="E43" s="112">
        <v>10</v>
      </c>
    </row>
    <row r="44" spans="1:5" ht="30.75" customHeight="1">
      <c r="A44" s="123" t="s">
        <v>33</v>
      </c>
      <c r="B44" s="71" t="s">
        <v>34</v>
      </c>
      <c r="C44" s="129">
        <v>10</v>
      </c>
      <c r="D44" s="129">
        <v>10</v>
      </c>
      <c r="E44" s="112">
        <v>10</v>
      </c>
    </row>
    <row r="45" spans="1:5" ht="30.75" customHeight="1">
      <c r="A45" s="123" t="s">
        <v>35</v>
      </c>
      <c r="B45" s="71" t="s">
        <v>36</v>
      </c>
      <c r="C45" s="129">
        <v>10</v>
      </c>
      <c r="D45" s="129">
        <v>10</v>
      </c>
      <c r="E45" s="112">
        <v>10</v>
      </c>
    </row>
    <row r="46" spans="1:5" ht="28.5" customHeight="1">
      <c r="A46" s="123" t="s">
        <v>37</v>
      </c>
      <c r="B46" s="71" t="s">
        <v>38</v>
      </c>
      <c r="C46" s="129">
        <v>50</v>
      </c>
      <c r="D46" s="129">
        <v>50</v>
      </c>
      <c r="E46" s="112">
        <v>50</v>
      </c>
    </row>
    <row r="47" spans="1:5" ht="33.75" customHeight="1">
      <c r="A47" s="119" t="s">
        <v>507</v>
      </c>
      <c r="B47" s="80" t="s">
        <v>223</v>
      </c>
      <c r="C47" s="106">
        <f>SUM(C48:C51)</f>
        <v>1100</v>
      </c>
      <c r="D47" s="106">
        <f>SUM(D48:D51)</f>
        <v>1100</v>
      </c>
      <c r="E47" s="106">
        <f>SUM(E48:E51)</f>
        <v>1100</v>
      </c>
    </row>
    <row r="48" spans="1:5" ht="103.5" hidden="1" customHeight="1">
      <c r="A48" s="120" t="s">
        <v>193</v>
      </c>
      <c r="B48" s="71" t="s">
        <v>174</v>
      </c>
      <c r="C48" s="129"/>
      <c r="D48" s="129"/>
      <c r="E48" s="112"/>
    </row>
    <row r="49" spans="1:5" ht="54.75" customHeight="1">
      <c r="A49" s="72" t="s">
        <v>522</v>
      </c>
      <c r="B49" s="76" t="s">
        <v>703</v>
      </c>
      <c r="C49" s="129">
        <v>500</v>
      </c>
      <c r="D49" s="129">
        <v>500</v>
      </c>
      <c r="E49" s="129">
        <v>500</v>
      </c>
    </row>
    <row r="50" spans="1:5" ht="57" customHeight="1">
      <c r="A50" s="72" t="s">
        <v>58</v>
      </c>
      <c r="B50" s="76" t="s">
        <v>128</v>
      </c>
      <c r="C50" s="129">
        <v>600</v>
      </c>
      <c r="D50" s="129">
        <v>600</v>
      </c>
      <c r="E50" s="129">
        <v>600</v>
      </c>
    </row>
    <row r="51" spans="1:5" ht="66.75" hidden="1" customHeight="1">
      <c r="A51" s="72">
        <v>2892</v>
      </c>
      <c r="B51" s="76" t="s">
        <v>175</v>
      </c>
      <c r="C51" s="129">
        <v>0</v>
      </c>
      <c r="D51" s="129">
        <v>0</v>
      </c>
      <c r="E51" s="112"/>
    </row>
    <row r="52" spans="1:5" ht="36" customHeight="1">
      <c r="A52" s="80" t="s">
        <v>508</v>
      </c>
      <c r="B52" s="80" t="s">
        <v>5</v>
      </c>
      <c r="C52" s="106">
        <f>C53+C54+C55+C56+C57</f>
        <v>538</v>
      </c>
      <c r="D52" s="106">
        <f>D53+D54+D55+D56+D57</f>
        <v>538</v>
      </c>
      <c r="E52" s="106">
        <f>E53+E54+E55+E56+E57</f>
        <v>538</v>
      </c>
    </row>
    <row r="53" spans="1:5" ht="104.25" customHeight="1">
      <c r="A53" s="123" t="s">
        <v>939</v>
      </c>
      <c r="B53" s="133" t="s">
        <v>940</v>
      </c>
      <c r="C53" s="121">
        <v>200</v>
      </c>
      <c r="D53" s="121">
        <v>200</v>
      </c>
      <c r="E53" s="121">
        <v>200</v>
      </c>
    </row>
    <row r="54" spans="1:5" ht="93.75" customHeight="1">
      <c r="A54" s="123" t="s">
        <v>945</v>
      </c>
      <c r="B54" s="133" t="s">
        <v>946</v>
      </c>
      <c r="C54" s="121">
        <v>50</v>
      </c>
      <c r="D54" s="121">
        <v>50</v>
      </c>
      <c r="E54" s="121">
        <v>50</v>
      </c>
    </row>
    <row r="55" spans="1:5" ht="108" customHeight="1">
      <c r="A55" s="123" t="s">
        <v>943</v>
      </c>
      <c r="B55" s="133" t="s">
        <v>944</v>
      </c>
      <c r="C55" s="121">
        <v>50</v>
      </c>
      <c r="D55" s="121">
        <v>50</v>
      </c>
      <c r="E55" s="121">
        <v>50</v>
      </c>
    </row>
    <row r="56" spans="1:5" ht="84" customHeight="1">
      <c r="A56" s="124" t="s">
        <v>878</v>
      </c>
      <c r="B56" s="68" t="s">
        <v>942</v>
      </c>
      <c r="C56" s="121">
        <v>150</v>
      </c>
      <c r="D56" s="121">
        <v>150</v>
      </c>
      <c r="E56" s="121">
        <v>150</v>
      </c>
    </row>
    <row r="57" spans="1:5" ht="84" customHeight="1">
      <c r="A57" s="124" t="s">
        <v>879</v>
      </c>
      <c r="B57" s="68" t="s">
        <v>941</v>
      </c>
      <c r="C57" s="121">
        <v>88</v>
      </c>
      <c r="D57" s="121">
        <v>88</v>
      </c>
      <c r="E57" s="121">
        <v>88</v>
      </c>
    </row>
    <row r="58" spans="1:5" ht="27" customHeight="1">
      <c r="A58" s="119" t="s">
        <v>464</v>
      </c>
      <c r="B58" s="80" t="s">
        <v>463</v>
      </c>
      <c r="C58" s="99">
        <f>SUM(C59,C62,C70,C80)</f>
        <v>571182.30000000005</v>
      </c>
      <c r="D58" s="99">
        <f>SUM(D59,D62,D70,D80)</f>
        <v>479007.7</v>
      </c>
      <c r="E58" s="99">
        <f>SUM(E59,E62,E70,E80)</f>
        <v>485137</v>
      </c>
    </row>
    <row r="59" spans="1:5" ht="37.5" customHeight="1">
      <c r="A59" s="119" t="s">
        <v>751</v>
      </c>
      <c r="B59" s="80" t="s">
        <v>176</v>
      </c>
      <c r="C59" s="99">
        <f>C60+C61</f>
        <v>48533</v>
      </c>
      <c r="D59" s="99">
        <f>D60</f>
        <v>1163</v>
      </c>
      <c r="E59" s="112">
        <f>E60</f>
        <v>0</v>
      </c>
    </row>
    <row r="60" spans="1:5" ht="50.25" customHeight="1">
      <c r="A60" s="72" t="s">
        <v>828</v>
      </c>
      <c r="B60" s="76" t="s">
        <v>829</v>
      </c>
      <c r="C60" s="105">
        <v>41811</v>
      </c>
      <c r="D60" s="112">
        <v>1163</v>
      </c>
      <c r="E60" s="112">
        <v>0</v>
      </c>
    </row>
    <row r="61" spans="1:5" ht="50.25" customHeight="1">
      <c r="A61" s="72" t="s">
        <v>985</v>
      </c>
      <c r="B61" s="93" t="s">
        <v>986</v>
      </c>
      <c r="C61" s="105">
        <v>6722</v>
      </c>
      <c r="D61" s="112"/>
      <c r="E61" s="112"/>
    </row>
    <row r="62" spans="1:5" ht="48.75" customHeight="1">
      <c r="A62" s="119" t="s">
        <v>755</v>
      </c>
      <c r="B62" s="80" t="s">
        <v>229</v>
      </c>
      <c r="C62" s="99">
        <f>SUM(C63:C69)</f>
        <v>73463.399999999994</v>
      </c>
      <c r="D62" s="99">
        <f>SUM(D63:D69)</f>
        <v>35141.599999999999</v>
      </c>
      <c r="E62" s="99">
        <f>SUM(E63:E69)</f>
        <v>32016.7</v>
      </c>
    </row>
    <row r="63" spans="1:5" ht="99.75" customHeight="1">
      <c r="A63" s="116" t="s">
        <v>740</v>
      </c>
      <c r="B63" s="71" t="s">
        <v>112</v>
      </c>
      <c r="C63" s="99">
        <v>62980.5</v>
      </c>
      <c r="D63" s="99">
        <v>22980.5</v>
      </c>
      <c r="E63" s="111">
        <v>22980.5</v>
      </c>
    </row>
    <row r="64" spans="1:5" ht="48.75" customHeight="1">
      <c r="A64" s="116" t="s">
        <v>862</v>
      </c>
      <c r="B64" s="71" t="s">
        <v>863</v>
      </c>
      <c r="C64" s="99">
        <v>1257.0999999999999</v>
      </c>
      <c r="D64" s="99">
        <v>2935.3</v>
      </c>
      <c r="E64" s="112"/>
    </row>
    <row r="65" spans="1:5" ht="36" customHeight="1">
      <c r="A65" s="116" t="s">
        <v>741</v>
      </c>
      <c r="B65" s="93" t="s">
        <v>662</v>
      </c>
      <c r="C65" s="99">
        <v>194.5</v>
      </c>
      <c r="D65" s="99">
        <v>194.5</v>
      </c>
      <c r="E65" s="112"/>
    </row>
    <row r="66" spans="1:5" ht="61.5" customHeight="1">
      <c r="A66" s="116" t="s">
        <v>875</v>
      </c>
      <c r="B66" s="67" t="s">
        <v>876</v>
      </c>
      <c r="C66" s="99">
        <v>831.3</v>
      </c>
      <c r="D66" s="99">
        <v>831.3</v>
      </c>
      <c r="E66" s="111">
        <v>836.2</v>
      </c>
    </row>
    <row r="67" spans="1:5" ht="48.75" customHeight="1">
      <c r="A67" s="126" t="s">
        <v>742</v>
      </c>
      <c r="B67" s="127" t="s">
        <v>965</v>
      </c>
      <c r="C67" s="99">
        <v>8200</v>
      </c>
      <c r="D67" s="99">
        <v>8200</v>
      </c>
      <c r="E67" s="111">
        <v>8200</v>
      </c>
    </row>
    <row r="68" spans="1:5" ht="55.5" customHeight="1">
      <c r="A68" s="125" t="s">
        <v>743</v>
      </c>
      <c r="B68" s="93" t="s">
        <v>724</v>
      </c>
      <c r="C68" s="99"/>
      <c r="D68" s="99"/>
      <c r="E68" s="112">
        <v>0</v>
      </c>
    </row>
    <row r="69" spans="1:5" ht="39" customHeight="1">
      <c r="A69" s="125" t="s">
        <v>874</v>
      </c>
      <c r="B69" s="127" t="s">
        <v>964</v>
      </c>
      <c r="C69" s="99"/>
      <c r="D69" s="99"/>
      <c r="E69" s="112">
        <v>0</v>
      </c>
    </row>
    <row r="70" spans="1:5" ht="48" customHeight="1">
      <c r="A70" s="96" t="s">
        <v>752</v>
      </c>
      <c r="B70" s="80" t="s">
        <v>230</v>
      </c>
      <c r="C70" s="99">
        <f>SUM(C71,C72,C79)</f>
        <v>401046</v>
      </c>
      <c r="D70" s="99">
        <f>SUM(D71,D72,D79)</f>
        <v>409363.20000000001</v>
      </c>
      <c r="E70" s="99">
        <f>SUM(E71,E72,E79)</f>
        <v>420215.1</v>
      </c>
    </row>
    <row r="71" spans="1:5" ht="53.25" customHeight="1">
      <c r="A71" s="116" t="s">
        <v>750</v>
      </c>
      <c r="B71" s="71" t="s">
        <v>258</v>
      </c>
      <c r="C71" s="105">
        <v>3122.8</v>
      </c>
      <c r="D71" s="105">
        <v>3262.7</v>
      </c>
      <c r="E71" s="112">
        <v>3377</v>
      </c>
    </row>
    <row r="72" spans="1:5" ht="44.25" customHeight="1">
      <c r="A72" s="116" t="s">
        <v>753</v>
      </c>
      <c r="B72" s="76" t="s">
        <v>307</v>
      </c>
      <c r="C72" s="105">
        <f>SUM(C73:C78)</f>
        <v>394723.2</v>
      </c>
      <c r="D72" s="105">
        <f>SUM(D73:D78)</f>
        <v>402900.5</v>
      </c>
      <c r="E72" s="105">
        <f>SUM(E73:E78)</f>
        <v>413638.1</v>
      </c>
    </row>
    <row r="73" spans="1:5" ht="81.75" customHeight="1">
      <c r="A73" s="74" t="s">
        <v>744</v>
      </c>
      <c r="B73" s="128" t="s">
        <v>147</v>
      </c>
      <c r="C73" s="105">
        <v>128194.5</v>
      </c>
      <c r="D73" s="105">
        <v>132951.6</v>
      </c>
      <c r="E73" s="112">
        <v>135743.5</v>
      </c>
    </row>
    <row r="74" spans="1:5" ht="110.25" customHeight="1">
      <c r="A74" s="74" t="s">
        <v>745</v>
      </c>
      <c r="B74" s="76" t="s">
        <v>148</v>
      </c>
      <c r="C74" s="105">
        <v>225681.6</v>
      </c>
      <c r="D74" s="105">
        <v>229844.2</v>
      </c>
      <c r="E74" s="112">
        <v>234773.1</v>
      </c>
    </row>
    <row r="75" spans="1:5" ht="43.5" customHeight="1">
      <c r="A75" s="74" t="s">
        <v>746</v>
      </c>
      <c r="B75" s="71" t="s">
        <v>555</v>
      </c>
      <c r="C75" s="105">
        <v>2887.2</v>
      </c>
      <c r="D75" s="105">
        <v>0</v>
      </c>
      <c r="E75" s="112">
        <v>0</v>
      </c>
    </row>
    <row r="76" spans="1:5" ht="55.5" customHeight="1">
      <c r="A76" s="74" t="s">
        <v>747</v>
      </c>
      <c r="B76" s="128" t="s">
        <v>149</v>
      </c>
      <c r="C76" s="105">
        <v>32950</v>
      </c>
      <c r="D76" s="105">
        <v>36000</v>
      </c>
      <c r="E76" s="112">
        <v>39000</v>
      </c>
    </row>
    <row r="77" spans="1:5" ht="52.5" customHeight="1">
      <c r="A77" s="74" t="s">
        <v>748</v>
      </c>
      <c r="B77" s="128" t="s">
        <v>150</v>
      </c>
      <c r="C77" s="105">
        <v>4606.3999999999996</v>
      </c>
      <c r="D77" s="105">
        <v>3685.1</v>
      </c>
      <c r="E77" s="112">
        <v>3685.1</v>
      </c>
    </row>
    <row r="78" spans="1:5" ht="57" customHeight="1">
      <c r="A78" s="74" t="s">
        <v>749</v>
      </c>
      <c r="B78" s="128" t="s">
        <v>151</v>
      </c>
      <c r="C78" s="105">
        <v>403.5</v>
      </c>
      <c r="D78" s="105">
        <v>419.6</v>
      </c>
      <c r="E78" s="112">
        <v>436.4</v>
      </c>
    </row>
    <row r="79" spans="1:5" ht="81" customHeight="1">
      <c r="A79" s="116" t="s">
        <v>754</v>
      </c>
      <c r="B79" s="71" t="s">
        <v>123</v>
      </c>
      <c r="C79" s="105">
        <v>3200</v>
      </c>
      <c r="D79" s="105">
        <v>3200</v>
      </c>
      <c r="E79" s="112">
        <v>3200</v>
      </c>
    </row>
    <row r="80" spans="1:5" ht="24.75" customHeight="1">
      <c r="A80" s="130" t="s">
        <v>654</v>
      </c>
      <c r="B80" s="131" t="s">
        <v>305</v>
      </c>
      <c r="C80" s="99">
        <f>SUM(C81:C83)</f>
        <v>48139.9</v>
      </c>
      <c r="D80" s="99">
        <f>SUM(D81:D83)</f>
        <v>33339.9</v>
      </c>
      <c r="E80" s="99">
        <f>SUM(E81:E83)</f>
        <v>32905.199999999997</v>
      </c>
    </row>
    <row r="81" spans="1:5" ht="83.25" customHeight="1">
      <c r="A81" s="134" t="s">
        <v>947</v>
      </c>
      <c r="B81" s="76" t="s">
        <v>948</v>
      </c>
      <c r="C81" s="105">
        <v>17030.2</v>
      </c>
      <c r="D81" s="112">
        <v>17030.2</v>
      </c>
      <c r="E81" s="112">
        <v>17186.400000000001</v>
      </c>
    </row>
    <row r="82" spans="1:5" ht="90" customHeight="1">
      <c r="A82" s="125" t="s">
        <v>949</v>
      </c>
      <c r="B82" s="93" t="s">
        <v>950</v>
      </c>
      <c r="C82" s="105">
        <v>16309.7</v>
      </c>
      <c r="D82" s="112">
        <v>16309.7</v>
      </c>
      <c r="E82" s="112">
        <v>15718.8</v>
      </c>
    </row>
    <row r="83" spans="1:5" ht="109.5" customHeight="1">
      <c r="A83" s="125" t="s">
        <v>951</v>
      </c>
      <c r="B83" s="93" t="s">
        <v>952</v>
      </c>
      <c r="C83" s="105">
        <v>14800</v>
      </c>
      <c r="D83" s="112">
        <v>0</v>
      </c>
      <c r="E83" s="112">
        <v>0</v>
      </c>
    </row>
    <row r="84" spans="1:5" ht="30.75" customHeight="1">
      <c r="A84" s="317" t="s">
        <v>39</v>
      </c>
      <c r="B84" s="317"/>
      <c r="C84" s="99">
        <f>SUM(C9,C58)</f>
        <v>1061566.3</v>
      </c>
      <c r="D84" s="99">
        <f>SUM(D9,D58)</f>
        <v>980767.7</v>
      </c>
      <c r="E84" s="99">
        <f>SUM(E9,E58)</f>
        <v>996735</v>
      </c>
    </row>
  </sheetData>
  <mergeCells count="9">
    <mergeCell ref="C1:D1"/>
    <mergeCell ref="A84:B84"/>
    <mergeCell ref="B4:E4"/>
    <mergeCell ref="A9:B9"/>
    <mergeCell ref="C7:D7"/>
    <mergeCell ref="A6:E6"/>
    <mergeCell ref="B3:E3"/>
    <mergeCell ref="A2:E2"/>
    <mergeCell ref="A5:E5"/>
  </mergeCells>
  <pageMargins left="0.39370078740157483" right="0" top="0.55118110236220474" bottom="0.59055118110236227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7"/>
  <sheetViews>
    <sheetView topLeftCell="A4" workbookViewId="0">
      <selection activeCell="F376" sqref="F376"/>
    </sheetView>
  </sheetViews>
  <sheetFormatPr defaultRowHeight="12.75"/>
  <cols>
    <col min="1" max="1" width="45" style="37" customWidth="1"/>
    <col min="2" max="2" width="10" style="77" customWidth="1"/>
    <col min="3" max="3" width="9.7109375" style="100" customWidth="1"/>
    <col min="4" max="4" width="13.85546875" style="77" customWidth="1"/>
    <col min="5" max="5" width="10.85546875" style="77" customWidth="1"/>
    <col min="6" max="6" width="12" style="97" customWidth="1"/>
    <col min="7" max="7" width="11.85546875" style="97" customWidth="1"/>
    <col min="8" max="8" width="11.28515625" style="97" customWidth="1"/>
  </cols>
  <sheetData>
    <row r="1" spans="1:9">
      <c r="H1" s="387" t="s">
        <v>1040</v>
      </c>
    </row>
    <row r="2" spans="1:9">
      <c r="A2" s="12"/>
      <c r="B2" s="147"/>
      <c r="C2" s="98"/>
      <c r="D2" s="147"/>
      <c r="E2" s="147"/>
      <c r="F2" s="325" t="s">
        <v>987</v>
      </c>
      <c r="G2" s="325"/>
      <c r="H2" s="325"/>
    </row>
    <row r="3" spans="1:9" ht="43.5" customHeight="1">
      <c r="A3" s="145"/>
      <c r="B3" s="323" t="s">
        <v>981</v>
      </c>
      <c r="C3" s="328"/>
      <c r="D3" s="328"/>
      <c r="E3" s="328"/>
      <c r="F3" s="328"/>
      <c r="G3" s="328"/>
      <c r="H3" s="329"/>
    </row>
    <row r="4" spans="1:9" ht="14.25" customHeight="1">
      <c r="A4" s="145"/>
      <c r="B4" s="146"/>
      <c r="C4" s="146"/>
      <c r="D4" s="327"/>
      <c r="E4" s="327"/>
      <c r="F4" s="327"/>
      <c r="G4" s="327"/>
      <c r="H4" s="327"/>
    </row>
    <row r="5" spans="1:9" ht="9.75" hidden="1" customHeight="1">
      <c r="A5" s="145"/>
      <c r="B5" s="146"/>
      <c r="C5" s="146"/>
      <c r="D5" s="146"/>
      <c r="E5" s="146"/>
      <c r="F5" s="146"/>
      <c r="G5" s="201"/>
      <c r="H5" s="146"/>
    </row>
    <row r="6" spans="1:9" ht="31.5" customHeight="1">
      <c r="A6" s="330" t="s">
        <v>1042</v>
      </c>
      <c r="B6" s="330"/>
      <c r="C6" s="330"/>
      <c r="D6" s="330"/>
      <c r="E6" s="330"/>
      <c r="F6" s="330"/>
      <c r="G6" s="331"/>
      <c r="H6" s="331"/>
    </row>
    <row r="7" spans="1:9" ht="16.5" customHeight="1">
      <c r="A7" s="204"/>
      <c r="B7" s="204"/>
      <c r="C7" s="204"/>
      <c r="D7" s="204"/>
      <c r="E7" s="204"/>
      <c r="F7" s="204"/>
      <c r="G7" s="144"/>
      <c r="H7" s="144" t="s">
        <v>978</v>
      </c>
    </row>
    <row r="8" spans="1:9" s="12" customFormat="1" ht="36" customHeight="1">
      <c r="A8" s="78" t="s">
        <v>263</v>
      </c>
      <c r="B8" s="103" t="s">
        <v>237</v>
      </c>
      <c r="C8" s="90" t="s">
        <v>238</v>
      </c>
      <c r="D8" s="78" t="s">
        <v>322</v>
      </c>
      <c r="E8" s="78" t="s">
        <v>239</v>
      </c>
      <c r="F8" s="96" t="s">
        <v>936</v>
      </c>
      <c r="G8" s="96" t="s">
        <v>963</v>
      </c>
      <c r="H8" s="96" t="s">
        <v>977</v>
      </c>
    </row>
    <row r="9" spans="1:9" ht="26.25" customHeight="1">
      <c r="A9" s="69" t="s">
        <v>240</v>
      </c>
      <c r="B9" s="69"/>
      <c r="C9" s="90"/>
      <c r="D9" s="147"/>
      <c r="E9" s="78"/>
      <c r="F9" s="104">
        <f>F10+F114+F159+F174+F183+F204+F253+F312+F334</f>
        <v>1081566.3</v>
      </c>
      <c r="G9" s="104">
        <f>SUM(G10,G114,G159,G174,G204,G253,G312,G334,G183)+G377</f>
        <v>980767.7</v>
      </c>
      <c r="H9" s="104">
        <f>SUM(H10,H114,H159,H174,H204,H253,H312,H334,H183)+H377</f>
        <v>996735</v>
      </c>
      <c r="I9" s="101"/>
    </row>
    <row r="10" spans="1:9" ht="37.5" customHeight="1">
      <c r="A10" s="79" t="s">
        <v>200</v>
      </c>
      <c r="B10" s="78">
        <v>439</v>
      </c>
      <c r="C10" s="90"/>
      <c r="D10" s="78"/>
      <c r="E10" s="78"/>
      <c r="F10" s="104">
        <f>SUM(F11,F63,F95,F80)</f>
        <v>77976.5</v>
      </c>
      <c r="G10" s="104">
        <f>SUM(G11,G63,G95,G80)</f>
        <v>72334.600000000006</v>
      </c>
      <c r="H10" s="104">
        <f>SUM(H11,H63,H95,H80)</f>
        <v>72351.399999999994</v>
      </c>
    </row>
    <row r="11" spans="1:9" ht="25.5" customHeight="1">
      <c r="A11" s="69" t="s">
        <v>241</v>
      </c>
      <c r="B11" s="78">
        <v>439</v>
      </c>
      <c r="C11" s="90" t="s">
        <v>242</v>
      </c>
      <c r="D11" s="91"/>
      <c r="E11" s="91"/>
      <c r="F11" s="104">
        <f>SUM(F12,F19,F26,F39,F52,F57,F46)</f>
        <v>58397.5</v>
      </c>
      <c r="G11" s="104">
        <f>SUM(G12,G19,G26,G39,G52,G57,G46)</f>
        <v>52755.6</v>
      </c>
      <c r="H11" s="104">
        <f>SUM(H12,H19,H26,H39,H52,H57,H46)</f>
        <v>52772.4</v>
      </c>
    </row>
    <row r="12" spans="1:9" ht="43.5" customHeight="1">
      <c r="A12" s="84" t="s">
        <v>243</v>
      </c>
      <c r="B12" s="140">
        <v>439</v>
      </c>
      <c r="C12" s="209" t="s">
        <v>244</v>
      </c>
      <c r="D12" s="139"/>
      <c r="E12" s="139"/>
      <c r="F12" s="177">
        <f>SUM(F14)</f>
        <v>2332</v>
      </c>
      <c r="G12" s="177">
        <f>SUM(G14)</f>
        <v>2332</v>
      </c>
      <c r="H12" s="177">
        <f>SUM(H14)</f>
        <v>2332</v>
      </c>
    </row>
    <row r="13" spans="1:9" ht="37.5" customHeight="1">
      <c r="A13" s="84" t="s">
        <v>434</v>
      </c>
      <c r="B13" s="140">
        <v>439</v>
      </c>
      <c r="C13" s="209" t="s">
        <v>244</v>
      </c>
      <c r="D13" s="139" t="s">
        <v>383</v>
      </c>
      <c r="E13" s="139"/>
      <c r="F13" s="177">
        <f>SUM(F14)</f>
        <v>2332</v>
      </c>
      <c r="G13" s="177">
        <f>SUM(G14)</f>
        <v>2332</v>
      </c>
      <c r="H13" s="177">
        <f>SUM(H14)</f>
        <v>2332</v>
      </c>
    </row>
    <row r="14" spans="1:9" ht="27" customHeight="1">
      <c r="A14" s="85" t="s">
        <v>245</v>
      </c>
      <c r="B14" s="142">
        <v>439</v>
      </c>
      <c r="C14" s="210" t="s">
        <v>244</v>
      </c>
      <c r="D14" s="92" t="s">
        <v>384</v>
      </c>
      <c r="E14" s="92"/>
      <c r="F14" s="178">
        <f>SUM(F15,F17)</f>
        <v>2332</v>
      </c>
      <c r="G14" s="178">
        <f>SUM(G15,G17)</f>
        <v>2332</v>
      </c>
      <c r="H14" s="178">
        <f>SUM(H15,H17)</f>
        <v>2332</v>
      </c>
    </row>
    <row r="15" spans="1:9" ht="31.5" customHeight="1">
      <c r="A15" s="85" t="s">
        <v>326</v>
      </c>
      <c r="B15" s="142">
        <v>439</v>
      </c>
      <c r="C15" s="210" t="s">
        <v>244</v>
      </c>
      <c r="D15" s="92" t="s">
        <v>385</v>
      </c>
      <c r="E15" s="92"/>
      <c r="F15" s="178">
        <f>SUM(F16)</f>
        <v>1807</v>
      </c>
      <c r="G15" s="178">
        <f>SUM(G16)</f>
        <v>1807</v>
      </c>
      <c r="H15" s="178">
        <f>SUM(H16)</f>
        <v>1807</v>
      </c>
    </row>
    <row r="16" spans="1:9" ht="33.75" customHeight="1">
      <c r="A16" s="85" t="s">
        <v>328</v>
      </c>
      <c r="B16" s="142">
        <v>439</v>
      </c>
      <c r="C16" s="210" t="s">
        <v>244</v>
      </c>
      <c r="D16" s="92" t="s">
        <v>385</v>
      </c>
      <c r="E16" s="92" t="s">
        <v>327</v>
      </c>
      <c r="F16" s="178">
        <v>1807</v>
      </c>
      <c r="G16" s="178">
        <v>1807</v>
      </c>
      <c r="H16" s="178">
        <v>1807</v>
      </c>
    </row>
    <row r="17" spans="1:8" ht="28.5" customHeight="1">
      <c r="A17" s="85" t="s">
        <v>300</v>
      </c>
      <c r="B17" s="142">
        <v>439</v>
      </c>
      <c r="C17" s="210" t="s">
        <v>244</v>
      </c>
      <c r="D17" s="92" t="s">
        <v>386</v>
      </c>
      <c r="E17" s="92"/>
      <c r="F17" s="178">
        <f>F18</f>
        <v>525</v>
      </c>
      <c r="G17" s="178">
        <f>G18</f>
        <v>525</v>
      </c>
      <c r="H17" s="178">
        <f>H18</f>
        <v>525</v>
      </c>
    </row>
    <row r="18" spans="1:8" ht="33.75" customHeight="1">
      <c r="A18" s="85" t="s">
        <v>324</v>
      </c>
      <c r="B18" s="142">
        <v>439</v>
      </c>
      <c r="C18" s="210" t="s">
        <v>244</v>
      </c>
      <c r="D18" s="92" t="s">
        <v>386</v>
      </c>
      <c r="E18" s="92" t="s">
        <v>323</v>
      </c>
      <c r="F18" s="178">
        <v>525</v>
      </c>
      <c r="G18" s="178">
        <v>525</v>
      </c>
      <c r="H18" s="178">
        <v>525</v>
      </c>
    </row>
    <row r="19" spans="1:8" ht="60.75" customHeight="1">
      <c r="A19" s="84" t="s">
        <v>320</v>
      </c>
      <c r="B19" s="140">
        <v>439</v>
      </c>
      <c r="C19" s="209" t="s">
        <v>483</v>
      </c>
      <c r="D19" s="139"/>
      <c r="E19" s="139"/>
      <c r="F19" s="177">
        <f>F20</f>
        <v>2006</v>
      </c>
      <c r="G19" s="177">
        <f>G20</f>
        <v>2006</v>
      </c>
      <c r="H19" s="177">
        <f>H20</f>
        <v>2006</v>
      </c>
    </row>
    <row r="20" spans="1:8" ht="39" customHeight="1">
      <c r="A20" s="84" t="s">
        <v>434</v>
      </c>
      <c r="B20" s="140">
        <v>439</v>
      </c>
      <c r="C20" s="209" t="s">
        <v>483</v>
      </c>
      <c r="D20" s="139" t="s">
        <v>383</v>
      </c>
      <c r="E20" s="139"/>
      <c r="F20" s="177">
        <f>SUM(F21)</f>
        <v>2006</v>
      </c>
      <c r="G20" s="177">
        <f t="shared" ref="G20:H20" si="0">SUM(G21)</f>
        <v>2006</v>
      </c>
      <c r="H20" s="177">
        <f t="shared" si="0"/>
        <v>2006</v>
      </c>
    </row>
    <row r="21" spans="1:8" ht="28.5" customHeight="1">
      <c r="A21" s="85" t="s">
        <v>482</v>
      </c>
      <c r="B21" s="142">
        <v>439</v>
      </c>
      <c r="C21" s="210" t="s">
        <v>483</v>
      </c>
      <c r="D21" s="92" t="s">
        <v>387</v>
      </c>
      <c r="E21" s="92"/>
      <c r="F21" s="178">
        <f>SUM(F22,F24)</f>
        <v>2006</v>
      </c>
      <c r="G21" s="178">
        <f>SUM(G22,G24)</f>
        <v>2006</v>
      </c>
      <c r="H21" s="178">
        <f>SUM(H22,H24)</f>
        <v>2006</v>
      </c>
    </row>
    <row r="22" spans="1:8" ht="28.5" customHeight="1">
      <c r="A22" s="85" t="s">
        <v>326</v>
      </c>
      <c r="B22" s="142">
        <v>439</v>
      </c>
      <c r="C22" s="210" t="s">
        <v>483</v>
      </c>
      <c r="D22" s="92" t="s">
        <v>388</v>
      </c>
      <c r="E22" s="92"/>
      <c r="F22" s="178">
        <f>SUM(F23)</f>
        <v>1591</v>
      </c>
      <c r="G22" s="178">
        <f>SUM(G23)</f>
        <v>1591</v>
      </c>
      <c r="H22" s="178">
        <f>SUM(H23)</f>
        <v>1591</v>
      </c>
    </row>
    <row r="23" spans="1:8" ht="30" customHeight="1">
      <c r="A23" s="85" t="s">
        <v>328</v>
      </c>
      <c r="B23" s="142">
        <v>439</v>
      </c>
      <c r="C23" s="210" t="s">
        <v>483</v>
      </c>
      <c r="D23" s="92" t="s">
        <v>388</v>
      </c>
      <c r="E23" s="92" t="s">
        <v>327</v>
      </c>
      <c r="F23" s="178">
        <v>1591</v>
      </c>
      <c r="G23" s="178">
        <v>1591</v>
      </c>
      <c r="H23" s="178">
        <v>1591</v>
      </c>
    </row>
    <row r="24" spans="1:8" ht="31.5" customHeight="1">
      <c r="A24" s="85" t="s">
        <v>300</v>
      </c>
      <c r="B24" s="142">
        <v>439</v>
      </c>
      <c r="C24" s="210" t="s">
        <v>483</v>
      </c>
      <c r="D24" s="92" t="s">
        <v>389</v>
      </c>
      <c r="E24" s="92"/>
      <c r="F24" s="178">
        <f>F25</f>
        <v>415</v>
      </c>
      <c r="G24" s="178">
        <f>G25</f>
        <v>415</v>
      </c>
      <c r="H24" s="178">
        <f>H25</f>
        <v>415</v>
      </c>
    </row>
    <row r="25" spans="1:8" ht="32.25" customHeight="1">
      <c r="A25" s="85" t="s">
        <v>324</v>
      </c>
      <c r="B25" s="142">
        <v>439</v>
      </c>
      <c r="C25" s="210" t="s">
        <v>483</v>
      </c>
      <c r="D25" s="92" t="s">
        <v>389</v>
      </c>
      <c r="E25" s="92" t="s">
        <v>323</v>
      </c>
      <c r="F25" s="178">
        <v>415</v>
      </c>
      <c r="G25" s="178">
        <v>415</v>
      </c>
      <c r="H25" s="178">
        <v>415</v>
      </c>
    </row>
    <row r="26" spans="1:8" ht="43.5" customHeight="1">
      <c r="A26" s="84" t="s">
        <v>484</v>
      </c>
      <c r="B26" s="142">
        <v>439</v>
      </c>
      <c r="C26" s="209" t="s">
        <v>485</v>
      </c>
      <c r="D26" s="139"/>
      <c r="E26" s="139"/>
      <c r="F26" s="177">
        <f>SUM(F31)+F27</f>
        <v>42421</v>
      </c>
      <c r="G26" s="177">
        <f>SUM(G31)+G27</f>
        <v>42421</v>
      </c>
      <c r="H26" s="177">
        <f>SUM(H31)+H27</f>
        <v>42421</v>
      </c>
    </row>
    <row r="27" spans="1:8" ht="42" customHeight="1">
      <c r="A27" s="85" t="s">
        <v>486</v>
      </c>
      <c r="B27" s="142">
        <v>439</v>
      </c>
      <c r="C27" s="92" t="s">
        <v>485</v>
      </c>
      <c r="D27" s="92" t="s">
        <v>392</v>
      </c>
      <c r="E27" s="92"/>
      <c r="F27" s="177">
        <f>F28</f>
        <v>2749</v>
      </c>
      <c r="G27" s="177">
        <f t="shared" ref="G27:H27" si="1">G28</f>
        <v>2749</v>
      </c>
      <c r="H27" s="177">
        <f t="shared" si="1"/>
        <v>2749</v>
      </c>
    </row>
    <row r="28" spans="1:8" ht="32.25" customHeight="1">
      <c r="A28" s="85" t="s">
        <v>326</v>
      </c>
      <c r="B28" s="142">
        <v>439</v>
      </c>
      <c r="C28" s="92" t="s">
        <v>485</v>
      </c>
      <c r="D28" s="92" t="s">
        <v>393</v>
      </c>
      <c r="E28" s="92"/>
      <c r="F28" s="177">
        <f>F29+F30</f>
        <v>2749</v>
      </c>
      <c r="G28" s="177">
        <f t="shared" ref="G28:H28" si="2">G29+G30</f>
        <v>2749</v>
      </c>
      <c r="H28" s="177">
        <f t="shared" si="2"/>
        <v>2749</v>
      </c>
    </row>
    <row r="29" spans="1:8" ht="31.5" customHeight="1">
      <c r="A29" s="85" t="s">
        <v>328</v>
      </c>
      <c r="B29" s="142">
        <v>439</v>
      </c>
      <c r="C29" s="92" t="s">
        <v>485</v>
      </c>
      <c r="D29" s="92" t="s">
        <v>393</v>
      </c>
      <c r="E29" s="92" t="s">
        <v>327</v>
      </c>
      <c r="F29" s="177">
        <v>1249</v>
      </c>
      <c r="G29" s="177">
        <v>1249</v>
      </c>
      <c r="H29" s="177">
        <v>1249</v>
      </c>
    </row>
    <row r="30" spans="1:8" ht="35.25" customHeight="1">
      <c r="A30" s="85" t="s">
        <v>328</v>
      </c>
      <c r="B30" s="142">
        <v>439</v>
      </c>
      <c r="C30" s="92" t="s">
        <v>485</v>
      </c>
      <c r="D30" s="92" t="s">
        <v>394</v>
      </c>
      <c r="E30" s="92" t="s">
        <v>966</v>
      </c>
      <c r="F30" s="177">
        <v>1500</v>
      </c>
      <c r="G30" s="177">
        <v>1500</v>
      </c>
      <c r="H30" s="177">
        <v>1500</v>
      </c>
    </row>
    <row r="31" spans="1:8" ht="33" customHeight="1">
      <c r="A31" s="84" t="s">
        <v>435</v>
      </c>
      <c r="B31" s="142">
        <v>439</v>
      </c>
      <c r="C31" s="209" t="s">
        <v>485</v>
      </c>
      <c r="D31" s="139" t="s">
        <v>391</v>
      </c>
      <c r="E31" s="139"/>
      <c r="F31" s="177">
        <f>SUM(F32)</f>
        <v>39672</v>
      </c>
      <c r="G31" s="177">
        <f>SUM(G32)</f>
        <v>39672</v>
      </c>
      <c r="H31" s="177">
        <f>SUM(H32)</f>
        <v>39672</v>
      </c>
    </row>
    <row r="32" spans="1:8" ht="22.5" customHeight="1">
      <c r="A32" s="85" t="s">
        <v>321</v>
      </c>
      <c r="B32" s="142">
        <v>439</v>
      </c>
      <c r="C32" s="210" t="s">
        <v>485</v>
      </c>
      <c r="D32" s="92" t="s">
        <v>395</v>
      </c>
      <c r="E32" s="92"/>
      <c r="F32" s="178">
        <f>SUM(F34,F35)</f>
        <v>39672</v>
      </c>
      <c r="G32" s="178">
        <f>SUM(G34,G35)</f>
        <v>39672</v>
      </c>
      <c r="H32" s="178">
        <f>SUM(H34,H35)</f>
        <v>39672</v>
      </c>
    </row>
    <row r="33" spans="1:8" ht="33" customHeight="1">
      <c r="A33" s="85" t="s">
        <v>326</v>
      </c>
      <c r="B33" s="142">
        <v>439</v>
      </c>
      <c r="C33" s="210" t="s">
        <v>485</v>
      </c>
      <c r="D33" s="92" t="s">
        <v>396</v>
      </c>
      <c r="E33" s="92"/>
      <c r="F33" s="178">
        <f>SUM(F34)</f>
        <v>29578</v>
      </c>
      <c r="G33" s="178">
        <f>SUM(G34)</f>
        <v>29578</v>
      </c>
      <c r="H33" s="178">
        <f>SUM(H34)</f>
        <v>29578</v>
      </c>
    </row>
    <row r="34" spans="1:8" ht="28.5" customHeight="1">
      <c r="A34" s="85" t="s">
        <v>328</v>
      </c>
      <c r="B34" s="142">
        <v>439</v>
      </c>
      <c r="C34" s="210" t="s">
        <v>485</v>
      </c>
      <c r="D34" s="92" t="s">
        <v>396</v>
      </c>
      <c r="E34" s="92" t="s">
        <v>327</v>
      </c>
      <c r="F34" s="178">
        <v>29578</v>
      </c>
      <c r="G34" s="178">
        <v>29578</v>
      </c>
      <c r="H34" s="178">
        <v>29578</v>
      </c>
    </row>
    <row r="35" spans="1:8" ht="32.25" customHeight="1">
      <c r="A35" s="85" t="s">
        <v>300</v>
      </c>
      <c r="B35" s="142">
        <v>439</v>
      </c>
      <c r="C35" s="210" t="s">
        <v>485</v>
      </c>
      <c r="D35" s="92" t="s">
        <v>397</v>
      </c>
      <c r="E35" s="211"/>
      <c r="F35" s="212">
        <f>F36+F37</f>
        <v>10094</v>
      </c>
      <c r="G35" s="212">
        <f>G36+G37</f>
        <v>10094</v>
      </c>
      <c r="H35" s="212">
        <f>H36+H37</f>
        <v>10094</v>
      </c>
    </row>
    <row r="36" spans="1:8" ht="32.25" customHeight="1">
      <c r="A36" s="85" t="s">
        <v>324</v>
      </c>
      <c r="B36" s="142">
        <v>439</v>
      </c>
      <c r="C36" s="210" t="s">
        <v>485</v>
      </c>
      <c r="D36" s="92" t="s">
        <v>397</v>
      </c>
      <c r="E36" s="92" t="s">
        <v>323</v>
      </c>
      <c r="F36" s="178">
        <v>9714</v>
      </c>
      <c r="G36" s="178">
        <v>9714</v>
      </c>
      <c r="H36" s="178">
        <v>9714</v>
      </c>
    </row>
    <row r="37" spans="1:8" ht="27" customHeight="1">
      <c r="A37" s="85" t="s">
        <v>43</v>
      </c>
      <c r="B37" s="142">
        <v>439</v>
      </c>
      <c r="C37" s="210" t="s">
        <v>485</v>
      </c>
      <c r="D37" s="92" t="s">
        <v>397</v>
      </c>
      <c r="E37" s="92" t="s">
        <v>339</v>
      </c>
      <c r="F37" s="178">
        <v>380</v>
      </c>
      <c r="G37" s="178">
        <v>380</v>
      </c>
      <c r="H37" s="178">
        <v>380</v>
      </c>
    </row>
    <row r="38" spans="1:8" ht="45" hidden="1" customHeight="1">
      <c r="A38" s="85"/>
      <c r="B38" s="142"/>
      <c r="C38" s="210"/>
      <c r="D38" s="92"/>
      <c r="E38" s="92"/>
      <c r="F38" s="178"/>
      <c r="G38" s="178"/>
      <c r="H38" s="178"/>
    </row>
    <row r="39" spans="1:8" ht="45.75" customHeight="1">
      <c r="A39" s="88" t="s">
        <v>505</v>
      </c>
      <c r="B39" s="140">
        <v>439</v>
      </c>
      <c r="C39" s="209" t="s">
        <v>487</v>
      </c>
      <c r="D39" s="92"/>
      <c r="E39" s="92"/>
      <c r="F39" s="177">
        <f t="shared" ref="F39:H40" si="3">SUM(F40)</f>
        <v>1805</v>
      </c>
      <c r="G39" s="177">
        <f t="shared" si="3"/>
        <v>1805</v>
      </c>
      <c r="H39" s="177">
        <f t="shared" si="3"/>
        <v>1805</v>
      </c>
    </row>
    <row r="40" spans="1:8" ht="32.25" customHeight="1">
      <c r="A40" s="84" t="s">
        <v>432</v>
      </c>
      <c r="B40" s="142">
        <v>439</v>
      </c>
      <c r="C40" s="209" t="s">
        <v>487</v>
      </c>
      <c r="D40" s="139" t="s">
        <v>65</v>
      </c>
      <c r="E40" s="92"/>
      <c r="F40" s="177">
        <f t="shared" si="3"/>
        <v>1805</v>
      </c>
      <c r="G40" s="177">
        <f t="shared" si="3"/>
        <v>1805</v>
      </c>
      <c r="H40" s="177">
        <f t="shared" si="3"/>
        <v>1805</v>
      </c>
    </row>
    <row r="41" spans="1:8" ht="29.25" customHeight="1">
      <c r="A41" s="85" t="s">
        <v>331</v>
      </c>
      <c r="B41" s="142">
        <v>439</v>
      </c>
      <c r="C41" s="210" t="s">
        <v>487</v>
      </c>
      <c r="D41" s="92" t="s">
        <v>398</v>
      </c>
      <c r="E41" s="92"/>
      <c r="F41" s="178">
        <f>SUM(F42,F44)</f>
        <v>1805</v>
      </c>
      <c r="G41" s="178">
        <f>SUM(G42,G44)</f>
        <v>1805</v>
      </c>
      <c r="H41" s="178">
        <f>SUM(H42,H44)</f>
        <v>1805</v>
      </c>
    </row>
    <row r="42" spans="1:8" ht="29.25" customHeight="1">
      <c r="A42" s="85" t="s">
        <v>326</v>
      </c>
      <c r="B42" s="142">
        <v>439</v>
      </c>
      <c r="C42" s="210" t="s">
        <v>487</v>
      </c>
      <c r="D42" s="92" t="s">
        <v>399</v>
      </c>
      <c r="E42" s="92"/>
      <c r="F42" s="178">
        <f>SUM(F43)</f>
        <v>1505</v>
      </c>
      <c r="G42" s="178">
        <f>SUM(G43)</f>
        <v>1505</v>
      </c>
      <c r="H42" s="178">
        <f>SUM(H43)</f>
        <v>1505</v>
      </c>
    </row>
    <row r="43" spans="1:8" ht="29.25" customHeight="1">
      <c r="A43" s="85" t="s">
        <v>328</v>
      </c>
      <c r="B43" s="142">
        <v>439</v>
      </c>
      <c r="C43" s="210" t="s">
        <v>487</v>
      </c>
      <c r="D43" s="92" t="s">
        <v>399</v>
      </c>
      <c r="E43" s="92" t="s">
        <v>327</v>
      </c>
      <c r="F43" s="178">
        <v>1505</v>
      </c>
      <c r="G43" s="178">
        <v>1505</v>
      </c>
      <c r="H43" s="178">
        <v>1505</v>
      </c>
    </row>
    <row r="44" spans="1:8" ht="39" customHeight="1">
      <c r="A44" s="85" t="s">
        <v>300</v>
      </c>
      <c r="B44" s="142">
        <v>439</v>
      </c>
      <c r="C44" s="210" t="s">
        <v>487</v>
      </c>
      <c r="D44" s="92" t="s">
        <v>647</v>
      </c>
      <c r="E44" s="92"/>
      <c r="F44" s="178">
        <f>F45</f>
        <v>300</v>
      </c>
      <c r="G44" s="178">
        <f t="shared" ref="G44:H44" si="4">G45</f>
        <v>300</v>
      </c>
      <c r="H44" s="178">
        <f t="shared" si="4"/>
        <v>300</v>
      </c>
    </row>
    <row r="45" spans="1:8" ht="33.75" customHeight="1">
      <c r="A45" s="85" t="s">
        <v>324</v>
      </c>
      <c r="B45" s="142">
        <v>439</v>
      </c>
      <c r="C45" s="210" t="s">
        <v>487</v>
      </c>
      <c r="D45" s="92" t="s">
        <v>647</v>
      </c>
      <c r="E45" s="92" t="s">
        <v>323</v>
      </c>
      <c r="F45" s="178">
        <v>300</v>
      </c>
      <c r="G45" s="178">
        <v>300</v>
      </c>
      <c r="H45" s="178">
        <v>300</v>
      </c>
    </row>
    <row r="46" spans="1:8" ht="24.75" customHeight="1">
      <c r="A46" s="213" t="s">
        <v>89</v>
      </c>
      <c r="B46" s="140">
        <v>439</v>
      </c>
      <c r="C46" s="139" t="s">
        <v>88</v>
      </c>
      <c r="D46" s="139"/>
      <c r="E46" s="139"/>
      <c r="F46" s="177">
        <f>SUM(F47)</f>
        <v>1430</v>
      </c>
      <c r="G46" s="177">
        <f>SUM(G47)</f>
        <v>772</v>
      </c>
      <c r="H46" s="177">
        <f>SUM(H47)</f>
        <v>772</v>
      </c>
    </row>
    <row r="47" spans="1:8" ht="34.5" customHeight="1">
      <c r="A47" s="214" t="s">
        <v>693</v>
      </c>
      <c r="B47" s="142">
        <v>439</v>
      </c>
      <c r="C47" s="92" t="s">
        <v>88</v>
      </c>
      <c r="D47" s="92" t="s">
        <v>400</v>
      </c>
      <c r="E47" s="92"/>
      <c r="F47" s="178">
        <f>SUM(F48,F50)</f>
        <v>1430</v>
      </c>
      <c r="G47" s="178">
        <f>SUM(G48,G50)</f>
        <v>772</v>
      </c>
      <c r="H47" s="178">
        <f>SUM(H48,H50)</f>
        <v>772</v>
      </c>
    </row>
    <row r="48" spans="1:8" ht="27.75" customHeight="1">
      <c r="A48" s="214" t="s">
        <v>694</v>
      </c>
      <c r="B48" s="142">
        <v>439</v>
      </c>
      <c r="C48" s="92" t="s">
        <v>88</v>
      </c>
      <c r="D48" s="92" t="s">
        <v>695</v>
      </c>
      <c r="E48" s="92"/>
      <c r="F48" s="178">
        <f>F49</f>
        <v>659</v>
      </c>
      <c r="G48" s="178">
        <f>G49</f>
        <v>0</v>
      </c>
      <c r="H48" s="178">
        <f>H49</f>
        <v>0</v>
      </c>
    </row>
    <row r="49" spans="1:8" ht="32.25" customHeight="1">
      <c r="A49" s="85" t="s">
        <v>324</v>
      </c>
      <c r="B49" s="142">
        <v>439</v>
      </c>
      <c r="C49" s="92" t="s">
        <v>88</v>
      </c>
      <c r="D49" s="92" t="s">
        <v>695</v>
      </c>
      <c r="E49" s="92" t="s">
        <v>323</v>
      </c>
      <c r="F49" s="178">
        <v>659</v>
      </c>
      <c r="G49" s="178"/>
      <c r="H49" s="178"/>
    </row>
    <row r="50" spans="1:8" ht="32.25" customHeight="1">
      <c r="A50" s="85" t="s">
        <v>692</v>
      </c>
      <c r="B50" s="142">
        <v>439</v>
      </c>
      <c r="C50" s="92" t="s">
        <v>88</v>
      </c>
      <c r="D50" s="92" t="s">
        <v>696</v>
      </c>
      <c r="E50" s="92"/>
      <c r="F50" s="178">
        <f>F51</f>
        <v>771</v>
      </c>
      <c r="G50" s="178">
        <f>G51</f>
        <v>772</v>
      </c>
      <c r="H50" s="178">
        <f>H51</f>
        <v>772</v>
      </c>
    </row>
    <row r="51" spans="1:8" ht="29.25" customHeight="1">
      <c r="A51" s="85" t="s">
        <v>324</v>
      </c>
      <c r="B51" s="142">
        <v>439</v>
      </c>
      <c r="C51" s="92" t="s">
        <v>88</v>
      </c>
      <c r="D51" s="92" t="s">
        <v>696</v>
      </c>
      <c r="E51" s="92" t="s">
        <v>323</v>
      </c>
      <c r="F51" s="178">
        <v>771</v>
      </c>
      <c r="G51" s="178">
        <v>772</v>
      </c>
      <c r="H51" s="178">
        <v>772</v>
      </c>
    </row>
    <row r="52" spans="1:8" ht="23.25" customHeight="1">
      <c r="A52" s="84" t="s">
        <v>42</v>
      </c>
      <c r="B52" s="142">
        <v>439</v>
      </c>
      <c r="C52" s="209" t="s">
        <v>488</v>
      </c>
      <c r="D52" s="139"/>
      <c r="E52" s="139"/>
      <c r="F52" s="177">
        <f>F53</f>
        <v>8000</v>
      </c>
      <c r="G52" s="177">
        <v>3000</v>
      </c>
      <c r="H52" s="177">
        <v>3000</v>
      </c>
    </row>
    <row r="53" spans="1:8" ht="18.75" customHeight="1">
      <c r="A53" s="85" t="s">
        <v>20</v>
      </c>
      <c r="B53" s="142">
        <v>439</v>
      </c>
      <c r="C53" s="210" t="s">
        <v>488</v>
      </c>
      <c r="D53" s="92" t="s">
        <v>401</v>
      </c>
      <c r="E53" s="92"/>
      <c r="F53" s="178">
        <f>F54</f>
        <v>8000</v>
      </c>
      <c r="G53" s="178">
        <v>3000</v>
      </c>
      <c r="H53" s="178">
        <v>3000</v>
      </c>
    </row>
    <row r="54" spans="1:8" ht="21.75" customHeight="1">
      <c r="A54" s="85" t="s">
        <v>42</v>
      </c>
      <c r="B54" s="142">
        <v>439</v>
      </c>
      <c r="C54" s="210" t="s">
        <v>488</v>
      </c>
      <c r="D54" s="92" t="s">
        <v>402</v>
      </c>
      <c r="E54" s="92"/>
      <c r="F54" s="178">
        <f>F55</f>
        <v>8000</v>
      </c>
      <c r="G54" s="178">
        <f>G55</f>
        <v>3000</v>
      </c>
      <c r="H54" s="178">
        <f>H55</f>
        <v>3000</v>
      </c>
    </row>
    <row r="55" spans="1:8" ht="22.5" customHeight="1">
      <c r="A55" s="85" t="s">
        <v>489</v>
      </c>
      <c r="B55" s="142">
        <v>439</v>
      </c>
      <c r="C55" s="210" t="s">
        <v>488</v>
      </c>
      <c r="D55" s="92" t="s">
        <v>403</v>
      </c>
      <c r="E55" s="92"/>
      <c r="F55" s="178">
        <f>F56</f>
        <v>8000</v>
      </c>
      <c r="G55" s="178">
        <v>3000</v>
      </c>
      <c r="H55" s="178">
        <v>3000</v>
      </c>
    </row>
    <row r="56" spans="1:8" ht="23.25" customHeight="1">
      <c r="A56" s="93" t="s">
        <v>163</v>
      </c>
      <c r="B56" s="142">
        <v>439</v>
      </c>
      <c r="C56" s="210" t="s">
        <v>488</v>
      </c>
      <c r="D56" s="92" t="s">
        <v>403</v>
      </c>
      <c r="E56" s="92" t="s">
        <v>161</v>
      </c>
      <c r="F56" s="178">
        <v>8000</v>
      </c>
      <c r="G56" s="178">
        <v>3000</v>
      </c>
      <c r="H56" s="178">
        <v>3000</v>
      </c>
    </row>
    <row r="57" spans="1:8" ht="29.25" customHeight="1">
      <c r="A57" s="215" t="s">
        <v>362</v>
      </c>
      <c r="B57" s="142">
        <v>439</v>
      </c>
      <c r="C57" s="209" t="s">
        <v>234</v>
      </c>
      <c r="D57" s="139"/>
      <c r="E57" s="139"/>
      <c r="F57" s="177">
        <f>SUM(F59)</f>
        <v>403.5</v>
      </c>
      <c r="G57" s="177">
        <f>SUM(G59)</f>
        <v>419.6</v>
      </c>
      <c r="H57" s="177">
        <f>SUM(H59)</f>
        <v>436.4</v>
      </c>
    </row>
    <row r="58" spans="1:8" ht="33" customHeight="1">
      <c r="A58" s="84" t="s">
        <v>432</v>
      </c>
      <c r="B58" s="142">
        <v>439</v>
      </c>
      <c r="C58" s="210" t="s">
        <v>234</v>
      </c>
      <c r="D58" s="92" t="s">
        <v>404</v>
      </c>
      <c r="E58" s="92"/>
      <c r="F58" s="178">
        <f t="shared" ref="F58:H59" si="5">F59</f>
        <v>403.5</v>
      </c>
      <c r="G58" s="178">
        <f t="shared" si="5"/>
        <v>419.6</v>
      </c>
      <c r="H58" s="178">
        <f t="shared" si="5"/>
        <v>436.4</v>
      </c>
    </row>
    <row r="59" spans="1:8" ht="32.25" customHeight="1">
      <c r="A59" s="93" t="s">
        <v>332</v>
      </c>
      <c r="B59" s="142">
        <v>439</v>
      </c>
      <c r="C59" s="210" t="s">
        <v>234</v>
      </c>
      <c r="D59" s="92" t="s">
        <v>405</v>
      </c>
      <c r="E59" s="92"/>
      <c r="F59" s="178">
        <f t="shared" si="5"/>
        <v>403.5</v>
      </c>
      <c r="G59" s="178">
        <f t="shared" si="5"/>
        <v>419.6</v>
      </c>
      <c r="H59" s="178">
        <f t="shared" si="5"/>
        <v>436.4</v>
      </c>
    </row>
    <row r="60" spans="1:8" ht="42" customHeight="1">
      <c r="A60" s="85" t="s">
        <v>443</v>
      </c>
      <c r="B60" s="142">
        <v>439</v>
      </c>
      <c r="C60" s="210" t="s">
        <v>234</v>
      </c>
      <c r="D60" s="92" t="s">
        <v>406</v>
      </c>
      <c r="E60" s="92"/>
      <c r="F60" s="178">
        <f>F61+F62</f>
        <v>403.5</v>
      </c>
      <c r="G60" s="178">
        <f>G61+G62</f>
        <v>419.6</v>
      </c>
      <c r="H60" s="178">
        <f>H61+H62</f>
        <v>436.4</v>
      </c>
    </row>
    <row r="61" spans="1:8" ht="33" customHeight="1">
      <c r="A61" s="85" t="s">
        <v>328</v>
      </c>
      <c r="B61" s="142">
        <v>439</v>
      </c>
      <c r="C61" s="210" t="s">
        <v>234</v>
      </c>
      <c r="D61" s="92" t="s">
        <v>407</v>
      </c>
      <c r="E61" s="92" t="s">
        <v>327</v>
      </c>
      <c r="F61" s="178">
        <v>320</v>
      </c>
      <c r="G61" s="178">
        <v>320</v>
      </c>
      <c r="H61" s="178">
        <v>320</v>
      </c>
    </row>
    <row r="62" spans="1:8" ht="35.25" customHeight="1">
      <c r="A62" s="85" t="s">
        <v>324</v>
      </c>
      <c r="B62" s="142">
        <v>439</v>
      </c>
      <c r="C62" s="210" t="s">
        <v>234</v>
      </c>
      <c r="D62" s="92" t="s">
        <v>407</v>
      </c>
      <c r="E62" s="92" t="s">
        <v>323</v>
      </c>
      <c r="F62" s="178">
        <v>83.5</v>
      </c>
      <c r="G62" s="178">
        <v>99.6</v>
      </c>
      <c r="H62" s="178">
        <v>116.4</v>
      </c>
    </row>
    <row r="63" spans="1:8" ht="33" customHeight="1">
      <c r="A63" s="215" t="s">
        <v>268</v>
      </c>
      <c r="B63" s="140">
        <v>439</v>
      </c>
      <c r="C63" s="209" t="s">
        <v>269</v>
      </c>
      <c r="D63" s="139"/>
      <c r="E63" s="139"/>
      <c r="F63" s="177">
        <f>SUM(F64,F68,F72,F76)</f>
        <v>650</v>
      </c>
      <c r="G63" s="177">
        <f>SUM(G64,G68,G72,G76)</f>
        <v>650</v>
      </c>
      <c r="H63" s="177">
        <f>SUM(H64,H68,H72,H76)</f>
        <v>650</v>
      </c>
    </row>
    <row r="64" spans="1:8" ht="40.5" customHeight="1">
      <c r="A64" s="216" t="s">
        <v>1002</v>
      </c>
      <c r="B64" s="142">
        <v>439</v>
      </c>
      <c r="C64" s="209" t="s">
        <v>119</v>
      </c>
      <c r="D64" s="139" t="s">
        <v>408</v>
      </c>
      <c r="E64" s="139"/>
      <c r="F64" s="177">
        <f>F65</f>
        <v>500</v>
      </c>
      <c r="G64" s="177">
        <f>G65</f>
        <v>500</v>
      </c>
      <c r="H64" s="177">
        <f>H65</f>
        <v>500</v>
      </c>
    </row>
    <row r="65" spans="1:8" ht="34.5" customHeight="1">
      <c r="A65" s="217" t="s">
        <v>562</v>
      </c>
      <c r="B65" s="142">
        <v>439</v>
      </c>
      <c r="C65" s="210" t="s">
        <v>119</v>
      </c>
      <c r="D65" s="92" t="s">
        <v>574</v>
      </c>
      <c r="E65" s="139"/>
      <c r="F65" s="178">
        <f t="shared" ref="F65:H66" si="6">SUM(F66)</f>
        <v>500</v>
      </c>
      <c r="G65" s="178">
        <f t="shared" si="6"/>
        <v>500</v>
      </c>
      <c r="H65" s="178">
        <f t="shared" si="6"/>
        <v>500</v>
      </c>
    </row>
    <row r="66" spans="1:8" ht="43.5" customHeight="1">
      <c r="A66" s="217" t="s">
        <v>912</v>
      </c>
      <c r="B66" s="142">
        <v>439</v>
      </c>
      <c r="C66" s="210" t="s">
        <v>119</v>
      </c>
      <c r="D66" s="92" t="s">
        <v>575</v>
      </c>
      <c r="E66" s="92"/>
      <c r="F66" s="178">
        <f t="shared" si="6"/>
        <v>500</v>
      </c>
      <c r="G66" s="178">
        <f t="shared" si="6"/>
        <v>500</v>
      </c>
      <c r="H66" s="178">
        <f t="shared" si="6"/>
        <v>500</v>
      </c>
    </row>
    <row r="67" spans="1:8" ht="36.75" customHeight="1">
      <c r="A67" s="86" t="s">
        <v>324</v>
      </c>
      <c r="B67" s="142">
        <v>439</v>
      </c>
      <c r="C67" s="210" t="s">
        <v>119</v>
      </c>
      <c r="D67" s="92" t="s">
        <v>575</v>
      </c>
      <c r="E67" s="92" t="s">
        <v>323</v>
      </c>
      <c r="F67" s="178">
        <v>500</v>
      </c>
      <c r="G67" s="178">
        <v>500</v>
      </c>
      <c r="H67" s="178">
        <v>500</v>
      </c>
    </row>
    <row r="68" spans="1:8" ht="54.75" customHeight="1">
      <c r="A68" s="216" t="s">
        <v>1001</v>
      </c>
      <c r="B68" s="140">
        <v>439</v>
      </c>
      <c r="C68" s="209" t="s">
        <v>119</v>
      </c>
      <c r="D68" s="139" t="s">
        <v>409</v>
      </c>
      <c r="E68" s="139"/>
      <c r="F68" s="177">
        <f t="shared" ref="F68:H70" si="7">SUM(F69)</f>
        <v>50</v>
      </c>
      <c r="G68" s="177">
        <f t="shared" si="7"/>
        <v>50</v>
      </c>
      <c r="H68" s="177">
        <f t="shared" si="7"/>
        <v>50</v>
      </c>
    </row>
    <row r="69" spans="1:8" ht="45" customHeight="1">
      <c r="A69" s="217" t="s">
        <v>561</v>
      </c>
      <c r="B69" s="142">
        <v>439</v>
      </c>
      <c r="C69" s="210" t="s">
        <v>119</v>
      </c>
      <c r="D69" s="92" t="s">
        <v>576</v>
      </c>
      <c r="E69" s="139"/>
      <c r="F69" s="178">
        <f t="shared" si="7"/>
        <v>50</v>
      </c>
      <c r="G69" s="178">
        <f t="shared" si="7"/>
        <v>50</v>
      </c>
      <c r="H69" s="178">
        <f t="shared" si="7"/>
        <v>50</v>
      </c>
    </row>
    <row r="70" spans="1:8" ht="60.75" customHeight="1">
      <c r="A70" s="217" t="s">
        <v>913</v>
      </c>
      <c r="B70" s="142">
        <v>439</v>
      </c>
      <c r="C70" s="210" t="s">
        <v>119</v>
      </c>
      <c r="D70" s="92" t="s">
        <v>577</v>
      </c>
      <c r="E70" s="92"/>
      <c r="F70" s="178">
        <f t="shared" si="7"/>
        <v>50</v>
      </c>
      <c r="G70" s="178">
        <f t="shared" si="7"/>
        <v>50</v>
      </c>
      <c r="H70" s="178">
        <f t="shared" si="7"/>
        <v>50</v>
      </c>
    </row>
    <row r="71" spans="1:8" ht="36.75" customHeight="1">
      <c r="A71" s="86" t="s">
        <v>324</v>
      </c>
      <c r="B71" s="142">
        <v>439</v>
      </c>
      <c r="C71" s="210" t="s">
        <v>119</v>
      </c>
      <c r="D71" s="92" t="s">
        <v>577</v>
      </c>
      <c r="E71" s="92" t="s">
        <v>323</v>
      </c>
      <c r="F71" s="178">
        <v>50</v>
      </c>
      <c r="G71" s="178">
        <v>50</v>
      </c>
      <c r="H71" s="178">
        <v>50</v>
      </c>
    </row>
    <row r="72" spans="1:8" ht="56.25" customHeight="1">
      <c r="A72" s="216" t="s">
        <v>914</v>
      </c>
      <c r="B72" s="140">
        <v>439</v>
      </c>
      <c r="C72" s="209" t="s">
        <v>119</v>
      </c>
      <c r="D72" s="139" t="s">
        <v>410</v>
      </c>
      <c r="E72" s="139"/>
      <c r="F72" s="177">
        <f t="shared" ref="F72:H74" si="8">SUM(F73)</f>
        <v>50</v>
      </c>
      <c r="G72" s="177">
        <f t="shared" si="8"/>
        <v>50</v>
      </c>
      <c r="H72" s="177">
        <f t="shared" si="8"/>
        <v>50</v>
      </c>
    </row>
    <row r="73" spans="1:8" ht="57" customHeight="1">
      <c r="A73" s="217" t="s">
        <v>563</v>
      </c>
      <c r="B73" s="142">
        <v>439</v>
      </c>
      <c r="C73" s="210" t="s">
        <v>119</v>
      </c>
      <c r="D73" s="92" t="s">
        <v>629</v>
      </c>
      <c r="E73" s="139"/>
      <c r="F73" s="178">
        <f t="shared" si="8"/>
        <v>50</v>
      </c>
      <c r="G73" s="178">
        <f t="shared" si="8"/>
        <v>50</v>
      </c>
      <c r="H73" s="178">
        <f t="shared" si="8"/>
        <v>50</v>
      </c>
    </row>
    <row r="74" spans="1:8" ht="57.75" customHeight="1">
      <c r="A74" s="217" t="s">
        <v>916</v>
      </c>
      <c r="B74" s="142">
        <v>439</v>
      </c>
      <c r="C74" s="210" t="s">
        <v>119</v>
      </c>
      <c r="D74" s="92" t="s">
        <v>629</v>
      </c>
      <c r="E74" s="92"/>
      <c r="F74" s="178">
        <f t="shared" si="8"/>
        <v>50</v>
      </c>
      <c r="G74" s="178">
        <f t="shared" si="8"/>
        <v>50</v>
      </c>
      <c r="H74" s="178">
        <f t="shared" si="8"/>
        <v>50</v>
      </c>
    </row>
    <row r="75" spans="1:8" ht="36" customHeight="1">
      <c r="A75" s="86" t="s">
        <v>324</v>
      </c>
      <c r="B75" s="142">
        <v>439</v>
      </c>
      <c r="C75" s="210" t="s">
        <v>119</v>
      </c>
      <c r="D75" s="92" t="s">
        <v>629</v>
      </c>
      <c r="E75" s="92" t="s">
        <v>323</v>
      </c>
      <c r="F75" s="178">
        <v>50</v>
      </c>
      <c r="G75" s="178">
        <v>50</v>
      </c>
      <c r="H75" s="178">
        <v>50</v>
      </c>
    </row>
    <row r="76" spans="1:8" ht="48.75" customHeight="1">
      <c r="A76" s="216" t="s">
        <v>915</v>
      </c>
      <c r="B76" s="142">
        <v>439</v>
      </c>
      <c r="C76" s="209" t="s">
        <v>119</v>
      </c>
      <c r="D76" s="139" t="s">
        <v>411</v>
      </c>
      <c r="E76" s="139"/>
      <c r="F76" s="177">
        <f t="shared" ref="F76:H78" si="9">SUM(F77)</f>
        <v>50</v>
      </c>
      <c r="G76" s="177">
        <f t="shared" si="9"/>
        <v>50</v>
      </c>
      <c r="H76" s="177">
        <f t="shared" si="9"/>
        <v>50</v>
      </c>
    </row>
    <row r="77" spans="1:8" ht="57.75" customHeight="1">
      <c r="A77" s="217" t="s">
        <v>564</v>
      </c>
      <c r="B77" s="142">
        <v>439</v>
      </c>
      <c r="C77" s="210" t="s">
        <v>119</v>
      </c>
      <c r="D77" s="92" t="s">
        <v>578</v>
      </c>
      <c r="E77" s="92"/>
      <c r="F77" s="178">
        <f t="shared" si="9"/>
        <v>50</v>
      </c>
      <c r="G77" s="178">
        <f t="shared" si="9"/>
        <v>50</v>
      </c>
      <c r="H77" s="178">
        <f t="shared" si="9"/>
        <v>50</v>
      </c>
    </row>
    <row r="78" spans="1:8" ht="51.75" customHeight="1">
      <c r="A78" s="217" t="s">
        <v>917</v>
      </c>
      <c r="B78" s="142">
        <v>439</v>
      </c>
      <c r="C78" s="210" t="s">
        <v>119</v>
      </c>
      <c r="D78" s="92" t="s">
        <v>579</v>
      </c>
      <c r="E78" s="92"/>
      <c r="F78" s="178">
        <f t="shared" si="9"/>
        <v>50</v>
      </c>
      <c r="G78" s="178">
        <f t="shared" si="9"/>
        <v>50</v>
      </c>
      <c r="H78" s="178">
        <f t="shared" si="9"/>
        <v>50</v>
      </c>
    </row>
    <row r="79" spans="1:8" ht="35.25" customHeight="1">
      <c r="A79" s="86" t="s">
        <v>324</v>
      </c>
      <c r="B79" s="142">
        <v>439</v>
      </c>
      <c r="C79" s="210" t="s">
        <v>119</v>
      </c>
      <c r="D79" s="92" t="s">
        <v>579</v>
      </c>
      <c r="E79" s="92" t="s">
        <v>323</v>
      </c>
      <c r="F79" s="178">
        <v>50</v>
      </c>
      <c r="G79" s="178">
        <v>50</v>
      </c>
      <c r="H79" s="178">
        <v>50</v>
      </c>
    </row>
    <row r="80" spans="1:8" ht="30" customHeight="1">
      <c r="A80" s="216" t="s">
        <v>270</v>
      </c>
      <c r="B80" s="218">
        <v>439</v>
      </c>
      <c r="C80" s="209" t="s">
        <v>271</v>
      </c>
      <c r="D80" s="219"/>
      <c r="E80" s="219"/>
      <c r="F80" s="114">
        <f>SUM(F84,F88,F92)+F81</f>
        <v>2100</v>
      </c>
      <c r="G80" s="114">
        <f>SUM(G84,G88,G92)+G81</f>
        <v>2100</v>
      </c>
      <c r="H80" s="114">
        <f>SUM(H84,H88,H92)+H81</f>
        <v>2100</v>
      </c>
    </row>
    <row r="81" spans="1:8" ht="57" hidden="1" customHeight="1">
      <c r="A81" s="216" t="s">
        <v>902</v>
      </c>
      <c r="B81" s="218">
        <v>439</v>
      </c>
      <c r="C81" s="139" t="s">
        <v>888</v>
      </c>
      <c r="D81" s="139"/>
      <c r="E81" s="219"/>
      <c r="F81" s="114">
        <v>0</v>
      </c>
      <c r="G81" s="114">
        <v>0</v>
      </c>
      <c r="H81" s="114">
        <v>0</v>
      </c>
    </row>
    <row r="82" spans="1:8" ht="57" hidden="1" customHeight="1">
      <c r="A82" s="85" t="s">
        <v>324</v>
      </c>
      <c r="B82" s="220">
        <v>439</v>
      </c>
      <c r="C82" s="92" t="s">
        <v>888</v>
      </c>
      <c r="D82" s="92" t="s">
        <v>901</v>
      </c>
      <c r="E82" s="141" t="s">
        <v>323</v>
      </c>
      <c r="F82" s="113">
        <v>0</v>
      </c>
      <c r="G82" s="113">
        <v>0</v>
      </c>
      <c r="H82" s="113">
        <v>0</v>
      </c>
    </row>
    <row r="83" spans="1:8" ht="18.75" customHeight="1">
      <c r="A83" s="216" t="s">
        <v>113</v>
      </c>
      <c r="B83" s="218">
        <v>439</v>
      </c>
      <c r="C83" s="209" t="s">
        <v>490</v>
      </c>
      <c r="D83" s="219"/>
      <c r="E83" s="219"/>
      <c r="F83" s="114">
        <f>SUM(F84,F88)</f>
        <v>2000</v>
      </c>
      <c r="G83" s="114">
        <f>SUM(G84,G88)</f>
        <v>2000</v>
      </c>
      <c r="H83" s="114">
        <f>SUM(H84,H88)</f>
        <v>2000</v>
      </c>
    </row>
    <row r="84" spans="1:8" ht="47.25" customHeight="1">
      <c r="A84" s="216" t="s">
        <v>1012</v>
      </c>
      <c r="B84" s="140">
        <v>439</v>
      </c>
      <c r="C84" s="209" t="s">
        <v>490</v>
      </c>
      <c r="D84" s="139" t="s">
        <v>412</v>
      </c>
      <c r="E84" s="139"/>
      <c r="F84" s="177">
        <f>SUM(F86)</f>
        <v>1000</v>
      </c>
      <c r="G84" s="177">
        <f>SUM(G86)</f>
        <v>1000</v>
      </c>
      <c r="H84" s="177">
        <f>SUM(H86)</f>
        <v>1000</v>
      </c>
    </row>
    <row r="85" spans="1:8" ht="36.75" customHeight="1">
      <c r="A85" s="85" t="s">
        <v>586</v>
      </c>
      <c r="B85" s="142">
        <v>439</v>
      </c>
      <c r="C85" s="210" t="s">
        <v>490</v>
      </c>
      <c r="D85" s="92" t="s">
        <v>587</v>
      </c>
      <c r="E85" s="139"/>
      <c r="F85" s="178">
        <f t="shared" ref="F85:H86" si="10">SUM(F86)</f>
        <v>1000</v>
      </c>
      <c r="G85" s="178">
        <f t="shared" si="10"/>
        <v>1000</v>
      </c>
      <c r="H85" s="178">
        <f t="shared" si="10"/>
        <v>1000</v>
      </c>
    </row>
    <row r="86" spans="1:8" ht="35.25" customHeight="1">
      <c r="A86" s="86" t="s">
        <v>8</v>
      </c>
      <c r="B86" s="142">
        <v>439</v>
      </c>
      <c r="C86" s="210" t="s">
        <v>490</v>
      </c>
      <c r="D86" s="92" t="s">
        <v>630</v>
      </c>
      <c r="E86" s="92"/>
      <c r="F86" s="178">
        <f t="shared" si="10"/>
        <v>1000</v>
      </c>
      <c r="G86" s="178">
        <f t="shared" si="10"/>
        <v>1000</v>
      </c>
      <c r="H86" s="178">
        <f t="shared" si="10"/>
        <v>1000</v>
      </c>
    </row>
    <row r="87" spans="1:8" ht="43.5" customHeight="1">
      <c r="A87" s="214" t="s">
        <v>157</v>
      </c>
      <c r="B87" s="142">
        <v>439</v>
      </c>
      <c r="C87" s="210" t="s">
        <v>490</v>
      </c>
      <c r="D87" s="92" t="s">
        <v>588</v>
      </c>
      <c r="E87" s="92" t="s">
        <v>323</v>
      </c>
      <c r="F87" s="178">
        <v>1000</v>
      </c>
      <c r="G87" s="178">
        <v>1000</v>
      </c>
      <c r="H87" s="178">
        <v>1000</v>
      </c>
    </row>
    <row r="88" spans="1:8" ht="46.5" customHeight="1">
      <c r="A88" s="215" t="s">
        <v>1007</v>
      </c>
      <c r="B88" s="218">
        <v>439</v>
      </c>
      <c r="C88" s="209" t="s">
        <v>490</v>
      </c>
      <c r="D88" s="139" t="s">
        <v>413</v>
      </c>
      <c r="E88" s="221"/>
      <c r="F88" s="222">
        <f>SUM(F90)</f>
        <v>1000</v>
      </c>
      <c r="G88" s="222">
        <f>SUM(G90)</f>
        <v>1000</v>
      </c>
      <c r="H88" s="222">
        <f>SUM(H90)</f>
        <v>1000</v>
      </c>
    </row>
    <row r="89" spans="1:8" ht="40.5" customHeight="1">
      <c r="A89" s="85" t="s">
        <v>566</v>
      </c>
      <c r="B89" s="220">
        <v>439</v>
      </c>
      <c r="C89" s="210" t="s">
        <v>490</v>
      </c>
      <c r="D89" s="92" t="s">
        <v>589</v>
      </c>
      <c r="E89" s="223"/>
      <c r="F89" s="179">
        <f t="shared" ref="F89:H90" si="11">SUM(F90)</f>
        <v>1000</v>
      </c>
      <c r="G89" s="179">
        <f t="shared" si="11"/>
        <v>1000</v>
      </c>
      <c r="H89" s="179">
        <f t="shared" si="11"/>
        <v>1000</v>
      </c>
    </row>
    <row r="90" spans="1:8" ht="44.25" customHeight="1">
      <c r="A90" s="93" t="s">
        <v>1013</v>
      </c>
      <c r="B90" s="142">
        <v>439</v>
      </c>
      <c r="C90" s="210" t="s">
        <v>490</v>
      </c>
      <c r="D90" s="92" t="s">
        <v>590</v>
      </c>
      <c r="E90" s="223"/>
      <c r="F90" s="179">
        <f t="shared" si="11"/>
        <v>1000</v>
      </c>
      <c r="G90" s="179">
        <f t="shared" si="11"/>
        <v>1000</v>
      </c>
      <c r="H90" s="179">
        <f t="shared" si="11"/>
        <v>1000</v>
      </c>
    </row>
    <row r="91" spans="1:8" ht="30.75" customHeight="1">
      <c r="A91" s="86" t="s">
        <v>324</v>
      </c>
      <c r="B91" s="142">
        <v>439</v>
      </c>
      <c r="C91" s="210" t="s">
        <v>490</v>
      </c>
      <c r="D91" s="92" t="s">
        <v>590</v>
      </c>
      <c r="E91" s="92" t="s">
        <v>323</v>
      </c>
      <c r="F91" s="178">
        <v>1000</v>
      </c>
      <c r="G91" s="178">
        <v>1000</v>
      </c>
      <c r="H91" s="178">
        <v>1000</v>
      </c>
    </row>
    <row r="92" spans="1:8" ht="44.25" customHeight="1">
      <c r="A92" s="213" t="s">
        <v>1014</v>
      </c>
      <c r="B92" s="142">
        <v>439</v>
      </c>
      <c r="C92" s="210" t="s">
        <v>490</v>
      </c>
      <c r="D92" s="92" t="s">
        <v>697</v>
      </c>
      <c r="E92" s="92"/>
      <c r="F92" s="177">
        <f t="shared" ref="F92:H93" si="12">SUM(F93)</f>
        <v>100</v>
      </c>
      <c r="G92" s="177">
        <f t="shared" si="12"/>
        <v>100</v>
      </c>
      <c r="H92" s="177">
        <f t="shared" si="12"/>
        <v>100</v>
      </c>
    </row>
    <row r="93" spans="1:8" ht="37.5" customHeight="1">
      <c r="A93" s="214" t="s">
        <v>700</v>
      </c>
      <c r="B93" s="142">
        <v>439</v>
      </c>
      <c r="C93" s="210" t="s">
        <v>490</v>
      </c>
      <c r="D93" s="92" t="s">
        <v>697</v>
      </c>
      <c r="E93" s="92"/>
      <c r="F93" s="178">
        <f t="shared" si="12"/>
        <v>100</v>
      </c>
      <c r="G93" s="178">
        <f t="shared" si="12"/>
        <v>100</v>
      </c>
      <c r="H93" s="178">
        <f t="shared" si="12"/>
        <v>100</v>
      </c>
    </row>
    <row r="94" spans="1:8" ht="30" customHeight="1">
      <c r="A94" s="86" t="s">
        <v>324</v>
      </c>
      <c r="B94" s="142">
        <v>439</v>
      </c>
      <c r="C94" s="210" t="s">
        <v>490</v>
      </c>
      <c r="D94" s="92" t="s">
        <v>697</v>
      </c>
      <c r="E94" s="92" t="s">
        <v>323</v>
      </c>
      <c r="F94" s="178">
        <v>100</v>
      </c>
      <c r="G94" s="178">
        <v>100</v>
      </c>
      <c r="H94" s="178">
        <v>100</v>
      </c>
    </row>
    <row r="95" spans="1:8" ht="26.25" customHeight="1">
      <c r="A95" s="84" t="s">
        <v>215</v>
      </c>
      <c r="B95" s="140">
        <v>439</v>
      </c>
      <c r="C95" s="209" t="s">
        <v>381</v>
      </c>
      <c r="D95" s="139"/>
      <c r="E95" s="139"/>
      <c r="F95" s="177">
        <f>SUM(F100,F96)</f>
        <v>16829</v>
      </c>
      <c r="G95" s="177">
        <f>SUM(G100,G96)</f>
        <v>16829</v>
      </c>
      <c r="H95" s="177">
        <f>SUM(H100,H96)</f>
        <v>16829</v>
      </c>
    </row>
    <row r="96" spans="1:8" ht="41.25" customHeight="1">
      <c r="A96" s="215" t="s">
        <v>1015</v>
      </c>
      <c r="B96" s="140">
        <v>439</v>
      </c>
      <c r="C96" s="209" t="s">
        <v>491</v>
      </c>
      <c r="D96" s="139"/>
      <c r="E96" s="139"/>
      <c r="F96" s="177">
        <f t="shared" ref="F96:H98" si="13">SUM(F97)</f>
        <v>10829</v>
      </c>
      <c r="G96" s="177">
        <f t="shared" si="13"/>
        <v>10829</v>
      </c>
      <c r="H96" s="177">
        <f t="shared" si="13"/>
        <v>10829</v>
      </c>
    </row>
    <row r="97" spans="1:8" ht="27" customHeight="1">
      <c r="A97" s="93" t="s">
        <v>665</v>
      </c>
      <c r="B97" s="140">
        <v>439</v>
      </c>
      <c r="C97" s="209" t="s">
        <v>491</v>
      </c>
      <c r="D97" s="92" t="s">
        <v>664</v>
      </c>
      <c r="E97" s="139"/>
      <c r="F97" s="177">
        <f t="shared" si="13"/>
        <v>10829</v>
      </c>
      <c r="G97" s="177">
        <f t="shared" si="13"/>
        <v>10829</v>
      </c>
      <c r="H97" s="177">
        <f t="shared" si="13"/>
        <v>10829</v>
      </c>
    </row>
    <row r="98" spans="1:8" ht="22.5" customHeight="1">
      <c r="A98" s="85" t="s">
        <v>441</v>
      </c>
      <c r="B98" s="142">
        <v>439</v>
      </c>
      <c r="C98" s="210" t="s">
        <v>491</v>
      </c>
      <c r="D98" s="92" t="s">
        <v>663</v>
      </c>
      <c r="E98" s="92"/>
      <c r="F98" s="178">
        <f t="shared" si="13"/>
        <v>10829</v>
      </c>
      <c r="G98" s="178">
        <f t="shared" si="13"/>
        <v>10829</v>
      </c>
      <c r="H98" s="178">
        <f t="shared" si="13"/>
        <v>10829</v>
      </c>
    </row>
    <row r="99" spans="1:8" ht="27.75" customHeight="1">
      <c r="A99" s="85" t="s">
        <v>253</v>
      </c>
      <c r="B99" s="142">
        <v>439</v>
      </c>
      <c r="C99" s="210" t="s">
        <v>491</v>
      </c>
      <c r="D99" s="92" t="s">
        <v>663</v>
      </c>
      <c r="E99" s="92" t="s">
        <v>726</v>
      </c>
      <c r="F99" s="178">
        <v>10829</v>
      </c>
      <c r="G99" s="178">
        <v>10829</v>
      </c>
      <c r="H99" s="178">
        <v>10829</v>
      </c>
    </row>
    <row r="100" spans="1:8" ht="24.75" customHeight="1">
      <c r="A100" s="84" t="s">
        <v>143</v>
      </c>
      <c r="B100" s="140">
        <v>439</v>
      </c>
      <c r="C100" s="209" t="s">
        <v>509</v>
      </c>
      <c r="D100" s="92"/>
      <c r="E100" s="92"/>
      <c r="F100" s="177">
        <f>SUM(F101)</f>
        <v>6000</v>
      </c>
      <c r="G100" s="177">
        <f>SUM(G101)</f>
        <v>6000</v>
      </c>
      <c r="H100" s="177">
        <f>SUM(H101)</f>
        <v>6000</v>
      </c>
    </row>
    <row r="101" spans="1:8" ht="35.25" customHeight="1">
      <c r="A101" s="215" t="s">
        <v>1015</v>
      </c>
      <c r="B101" s="140">
        <v>439</v>
      </c>
      <c r="C101" s="209" t="s">
        <v>509</v>
      </c>
      <c r="D101" s="139" t="s">
        <v>415</v>
      </c>
      <c r="E101" s="139"/>
      <c r="F101" s="177">
        <f>SUM(F103,F106,F109,F112)</f>
        <v>6000</v>
      </c>
      <c r="G101" s="177">
        <f>SUM(G103,G106,G109,G112)</f>
        <v>6000</v>
      </c>
      <c r="H101" s="177">
        <f>SUM(H103,H106,H109,H112)</f>
        <v>6000</v>
      </c>
    </row>
    <row r="102" spans="1:8" ht="32.25" customHeight="1">
      <c r="A102" s="93" t="s">
        <v>569</v>
      </c>
      <c r="B102" s="142">
        <v>439</v>
      </c>
      <c r="C102" s="210" t="s">
        <v>509</v>
      </c>
      <c r="D102" s="92" t="s">
        <v>607</v>
      </c>
      <c r="E102" s="92"/>
      <c r="F102" s="177">
        <f>F103</f>
        <v>800</v>
      </c>
      <c r="G102" s="177">
        <f>G103</f>
        <v>800</v>
      </c>
      <c r="H102" s="177">
        <f>H103</f>
        <v>800</v>
      </c>
    </row>
    <row r="103" spans="1:8" ht="29.25" customHeight="1">
      <c r="A103" s="93" t="s">
        <v>430</v>
      </c>
      <c r="B103" s="142">
        <v>439</v>
      </c>
      <c r="C103" s="210" t="s">
        <v>509</v>
      </c>
      <c r="D103" s="92" t="s">
        <v>608</v>
      </c>
      <c r="E103" s="92"/>
      <c r="F103" s="178">
        <f>SUM(F104)+F105</f>
        <v>800</v>
      </c>
      <c r="G103" s="178">
        <f t="shared" ref="G103:H103" si="14">SUM(G104)+G105</f>
        <v>800</v>
      </c>
      <c r="H103" s="178">
        <f t="shared" si="14"/>
        <v>800</v>
      </c>
    </row>
    <row r="104" spans="1:8" ht="30" customHeight="1">
      <c r="A104" s="86" t="s">
        <v>324</v>
      </c>
      <c r="B104" s="142">
        <v>439</v>
      </c>
      <c r="C104" s="210" t="s">
        <v>509</v>
      </c>
      <c r="D104" s="92" t="s">
        <v>608</v>
      </c>
      <c r="E104" s="92" t="s">
        <v>323</v>
      </c>
      <c r="F104" s="178">
        <v>700</v>
      </c>
      <c r="G104" s="178">
        <v>700</v>
      </c>
      <c r="H104" s="178">
        <v>700</v>
      </c>
    </row>
    <row r="105" spans="1:8" ht="24.75" customHeight="1">
      <c r="A105" s="217" t="s">
        <v>447</v>
      </c>
      <c r="B105" s="142">
        <v>439</v>
      </c>
      <c r="C105" s="210" t="s">
        <v>509</v>
      </c>
      <c r="D105" s="92" t="s">
        <v>608</v>
      </c>
      <c r="E105" s="92" t="s">
        <v>467</v>
      </c>
      <c r="F105" s="178">
        <v>100</v>
      </c>
      <c r="G105" s="178">
        <v>100</v>
      </c>
      <c r="H105" s="178">
        <v>100</v>
      </c>
    </row>
    <row r="106" spans="1:8" ht="31.5" customHeight="1">
      <c r="A106" s="85" t="s">
        <v>431</v>
      </c>
      <c r="B106" s="142">
        <v>439</v>
      </c>
      <c r="C106" s="210" t="s">
        <v>509</v>
      </c>
      <c r="D106" s="92" t="s">
        <v>609</v>
      </c>
      <c r="E106" s="139"/>
      <c r="F106" s="178">
        <f>SUM(F108)+F107</f>
        <v>5000</v>
      </c>
      <c r="G106" s="178">
        <f t="shared" ref="G106:H106" si="15">SUM(G108)+G107</f>
        <v>5000</v>
      </c>
      <c r="H106" s="178">
        <f t="shared" si="15"/>
        <v>5000</v>
      </c>
    </row>
    <row r="107" spans="1:8" ht="31.5" customHeight="1">
      <c r="A107" s="86" t="s">
        <v>324</v>
      </c>
      <c r="B107" s="142">
        <v>439</v>
      </c>
      <c r="C107" s="210" t="s">
        <v>509</v>
      </c>
      <c r="D107" s="92" t="s">
        <v>609</v>
      </c>
      <c r="E107" s="92" t="s">
        <v>323</v>
      </c>
      <c r="F107" s="178">
        <v>1000</v>
      </c>
      <c r="G107" s="178">
        <v>1000</v>
      </c>
      <c r="H107" s="178">
        <v>1000</v>
      </c>
    </row>
    <row r="108" spans="1:8" ht="21" customHeight="1">
      <c r="A108" s="217" t="s">
        <v>447</v>
      </c>
      <c r="B108" s="142">
        <v>439</v>
      </c>
      <c r="C108" s="210" t="s">
        <v>509</v>
      </c>
      <c r="D108" s="92" t="s">
        <v>609</v>
      </c>
      <c r="E108" s="92" t="s">
        <v>467</v>
      </c>
      <c r="F108" s="178">
        <v>4000</v>
      </c>
      <c r="G108" s="178">
        <v>4000</v>
      </c>
      <c r="H108" s="178">
        <v>4000</v>
      </c>
    </row>
    <row r="109" spans="1:8" ht="33" customHeight="1">
      <c r="A109" s="93" t="s">
        <v>667</v>
      </c>
      <c r="B109" s="142">
        <v>439</v>
      </c>
      <c r="C109" s="92" t="s">
        <v>509</v>
      </c>
      <c r="D109" s="92" t="s">
        <v>669</v>
      </c>
      <c r="E109" s="92"/>
      <c r="F109" s="178">
        <v>100</v>
      </c>
      <c r="G109" s="178">
        <v>100</v>
      </c>
      <c r="H109" s="178">
        <v>100</v>
      </c>
    </row>
    <row r="110" spans="1:8" ht="32.25" customHeight="1">
      <c r="A110" s="85" t="s">
        <v>672</v>
      </c>
      <c r="B110" s="142">
        <v>439</v>
      </c>
      <c r="C110" s="92" t="s">
        <v>509</v>
      </c>
      <c r="D110" s="92" t="s">
        <v>670</v>
      </c>
      <c r="E110" s="92"/>
      <c r="F110" s="178">
        <v>100</v>
      </c>
      <c r="G110" s="178">
        <v>100</v>
      </c>
      <c r="H110" s="178">
        <v>100</v>
      </c>
    </row>
    <row r="111" spans="1:8" ht="35.25" customHeight="1">
      <c r="A111" s="86" t="s">
        <v>324</v>
      </c>
      <c r="B111" s="142">
        <v>439</v>
      </c>
      <c r="C111" s="92" t="s">
        <v>509</v>
      </c>
      <c r="D111" s="92" t="s">
        <v>670</v>
      </c>
      <c r="E111" s="92" t="s">
        <v>323</v>
      </c>
      <c r="F111" s="178">
        <v>100</v>
      </c>
      <c r="G111" s="178">
        <v>100</v>
      </c>
      <c r="H111" s="178">
        <v>100</v>
      </c>
    </row>
    <row r="112" spans="1:8" ht="25.5" customHeight="1">
      <c r="A112" s="85" t="s">
        <v>873</v>
      </c>
      <c r="B112" s="140">
        <v>439</v>
      </c>
      <c r="C112" s="139" t="s">
        <v>509</v>
      </c>
      <c r="D112" s="139" t="s">
        <v>872</v>
      </c>
      <c r="E112" s="139"/>
      <c r="F112" s="177">
        <f>F113</f>
        <v>100</v>
      </c>
      <c r="G112" s="177">
        <f>G113</f>
        <v>100</v>
      </c>
      <c r="H112" s="177">
        <f>H113</f>
        <v>100</v>
      </c>
    </row>
    <row r="113" spans="1:8" ht="33.75" customHeight="1">
      <c r="A113" s="86" t="s">
        <v>324</v>
      </c>
      <c r="B113" s="142">
        <v>439</v>
      </c>
      <c r="C113" s="92" t="s">
        <v>509</v>
      </c>
      <c r="D113" s="92" t="s">
        <v>872</v>
      </c>
      <c r="E113" s="92" t="s">
        <v>323</v>
      </c>
      <c r="F113" s="178">
        <v>100</v>
      </c>
      <c r="G113" s="178">
        <v>100</v>
      </c>
      <c r="H113" s="178">
        <v>100</v>
      </c>
    </row>
    <row r="114" spans="1:8" ht="27" customHeight="1">
      <c r="A114" s="216" t="s">
        <v>203</v>
      </c>
      <c r="B114" s="140">
        <v>460</v>
      </c>
      <c r="C114" s="210"/>
      <c r="D114" s="92"/>
      <c r="E114" s="92"/>
      <c r="F114" s="177">
        <f>SUM(F115,F124,F132,F138,F144)</f>
        <v>49816.2</v>
      </c>
      <c r="G114" s="177">
        <f>SUM(G115,G124,G132,G138,G144)</f>
        <v>49384.800000000003</v>
      </c>
      <c r="H114" s="177">
        <f>SUM(H115,H124,H132,H138,H144)</f>
        <v>49499.1</v>
      </c>
    </row>
    <row r="115" spans="1:8" ht="24" customHeight="1">
      <c r="A115" s="84" t="s">
        <v>241</v>
      </c>
      <c r="B115" s="140">
        <v>460</v>
      </c>
      <c r="C115" s="209" t="s">
        <v>242</v>
      </c>
      <c r="D115" s="92"/>
      <c r="E115" s="92"/>
      <c r="F115" s="177">
        <f>SUM(F116)</f>
        <v>8087</v>
      </c>
      <c r="G115" s="177">
        <f>SUM(G116)</f>
        <v>8087</v>
      </c>
      <c r="H115" s="177">
        <f>SUM(H116)</f>
        <v>8087</v>
      </c>
    </row>
    <row r="116" spans="1:8" ht="47.25" customHeight="1">
      <c r="A116" s="88" t="s">
        <v>505</v>
      </c>
      <c r="B116" s="140">
        <v>460</v>
      </c>
      <c r="C116" s="209" t="s">
        <v>487</v>
      </c>
      <c r="D116" s="139"/>
      <c r="E116" s="139"/>
      <c r="F116" s="177">
        <f>F117</f>
        <v>8087</v>
      </c>
      <c r="G116" s="177">
        <f>G117</f>
        <v>8087</v>
      </c>
      <c r="H116" s="177">
        <f>H117</f>
        <v>8087</v>
      </c>
    </row>
    <row r="117" spans="1:8" ht="30" customHeight="1">
      <c r="A117" s="84" t="s">
        <v>433</v>
      </c>
      <c r="B117" s="140">
        <v>460</v>
      </c>
      <c r="C117" s="209" t="s">
        <v>487</v>
      </c>
      <c r="D117" s="139" t="s">
        <v>391</v>
      </c>
      <c r="E117" s="139"/>
      <c r="F117" s="177">
        <f>SUM(F118)</f>
        <v>8087</v>
      </c>
      <c r="G117" s="177">
        <f>SUM(G118)</f>
        <v>8087</v>
      </c>
      <c r="H117" s="177">
        <f>SUM(H118)</f>
        <v>8087</v>
      </c>
    </row>
    <row r="118" spans="1:8" ht="38.25" customHeight="1">
      <c r="A118" s="86" t="s">
        <v>330</v>
      </c>
      <c r="B118" s="142">
        <v>460</v>
      </c>
      <c r="C118" s="210" t="s">
        <v>487</v>
      </c>
      <c r="D118" s="92" t="s">
        <v>416</v>
      </c>
      <c r="E118" s="92"/>
      <c r="F118" s="178">
        <f>SUM(F119,F121)</f>
        <v>8087</v>
      </c>
      <c r="G118" s="178">
        <f>SUM(G119,G121)</f>
        <v>8087</v>
      </c>
      <c r="H118" s="178">
        <f>SUM(H119,H121)</f>
        <v>8087</v>
      </c>
    </row>
    <row r="119" spans="1:8" ht="30" customHeight="1">
      <c r="A119" s="85" t="s">
        <v>326</v>
      </c>
      <c r="B119" s="142">
        <v>460</v>
      </c>
      <c r="C119" s="210" t="s">
        <v>487</v>
      </c>
      <c r="D119" s="92" t="s">
        <v>417</v>
      </c>
      <c r="E119" s="92"/>
      <c r="F119" s="178">
        <f>SUM(F120)</f>
        <v>7747</v>
      </c>
      <c r="G119" s="178">
        <f>SUM(G120)</f>
        <v>7747</v>
      </c>
      <c r="H119" s="178">
        <f>SUM(H120)</f>
        <v>7747</v>
      </c>
    </row>
    <row r="120" spans="1:8" ht="30" customHeight="1">
      <c r="A120" s="85" t="s">
        <v>328</v>
      </c>
      <c r="B120" s="142">
        <v>460</v>
      </c>
      <c r="C120" s="210" t="s">
        <v>487</v>
      </c>
      <c r="D120" s="92" t="s">
        <v>417</v>
      </c>
      <c r="E120" s="92" t="s">
        <v>327</v>
      </c>
      <c r="F120" s="178">
        <v>7747</v>
      </c>
      <c r="G120" s="178">
        <v>7747</v>
      </c>
      <c r="H120" s="178">
        <v>7747</v>
      </c>
    </row>
    <row r="121" spans="1:8" ht="37.5" customHeight="1">
      <c r="A121" s="85" t="s">
        <v>300</v>
      </c>
      <c r="B121" s="142">
        <v>460</v>
      </c>
      <c r="C121" s="210" t="s">
        <v>487</v>
      </c>
      <c r="D121" s="92" t="s">
        <v>418</v>
      </c>
      <c r="E121" s="92"/>
      <c r="F121" s="178">
        <f>F122+F123</f>
        <v>340</v>
      </c>
      <c r="G121" s="178">
        <f>G122+G123</f>
        <v>340</v>
      </c>
      <c r="H121" s="178">
        <f>H122+H123</f>
        <v>340</v>
      </c>
    </row>
    <row r="122" spans="1:8" ht="37.5" customHeight="1">
      <c r="A122" s="85" t="s">
        <v>324</v>
      </c>
      <c r="B122" s="142">
        <v>460</v>
      </c>
      <c r="C122" s="210" t="s">
        <v>487</v>
      </c>
      <c r="D122" s="92" t="s">
        <v>418</v>
      </c>
      <c r="E122" s="92" t="s">
        <v>323</v>
      </c>
      <c r="F122" s="178">
        <v>330</v>
      </c>
      <c r="G122" s="178">
        <v>330</v>
      </c>
      <c r="H122" s="178">
        <v>330</v>
      </c>
    </row>
    <row r="123" spans="1:8" ht="24.95" customHeight="1">
      <c r="A123" s="85" t="s">
        <v>43</v>
      </c>
      <c r="B123" s="142">
        <v>460</v>
      </c>
      <c r="C123" s="210" t="s">
        <v>487</v>
      </c>
      <c r="D123" s="92" t="s">
        <v>418</v>
      </c>
      <c r="E123" s="92" t="s">
        <v>339</v>
      </c>
      <c r="F123" s="178">
        <v>10</v>
      </c>
      <c r="G123" s="178">
        <v>10</v>
      </c>
      <c r="H123" s="178">
        <v>10</v>
      </c>
    </row>
    <row r="124" spans="1:8" ht="24.95" customHeight="1">
      <c r="A124" s="215" t="s">
        <v>492</v>
      </c>
      <c r="B124" s="140">
        <v>460</v>
      </c>
      <c r="C124" s="209" t="s">
        <v>493</v>
      </c>
      <c r="D124" s="139"/>
      <c r="E124" s="139"/>
      <c r="F124" s="222">
        <f>F125</f>
        <v>3122.8</v>
      </c>
      <c r="G124" s="222">
        <f>G125</f>
        <v>3262.7</v>
      </c>
      <c r="H124" s="222">
        <f>H125</f>
        <v>3377</v>
      </c>
    </row>
    <row r="125" spans="1:8" ht="25.5" customHeight="1">
      <c r="A125" s="93" t="s">
        <v>20</v>
      </c>
      <c r="B125" s="142">
        <v>460</v>
      </c>
      <c r="C125" s="210" t="s">
        <v>494</v>
      </c>
      <c r="D125" s="92" t="s">
        <v>401</v>
      </c>
      <c r="E125" s="92"/>
      <c r="F125" s="178">
        <f>F126+F129</f>
        <v>3122.8</v>
      </c>
      <c r="G125" s="178">
        <f>G126+G129</f>
        <v>3262.7</v>
      </c>
      <c r="H125" s="178">
        <f>H126+H129</f>
        <v>3377</v>
      </c>
    </row>
    <row r="126" spans="1:8" ht="24" customHeight="1">
      <c r="A126" s="93" t="s">
        <v>152</v>
      </c>
      <c r="B126" s="142">
        <v>460</v>
      </c>
      <c r="C126" s="210" t="s">
        <v>494</v>
      </c>
      <c r="D126" s="92" t="s">
        <v>419</v>
      </c>
      <c r="E126" s="92"/>
      <c r="F126" s="178">
        <f t="shared" ref="F126:H127" si="16">F127</f>
        <v>1963</v>
      </c>
      <c r="G126" s="178">
        <f t="shared" si="16"/>
        <v>2050</v>
      </c>
      <c r="H126" s="178">
        <f t="shared" si="16"/>
        <v>2121.6</v>
      </c>
    </row>
    <row r="127" spans="1:8" ht="44.25" customHeight="1">
      <c r="A127" s="93" t="s">
        <v>337</v>
      </c>
      <c r="B127" s="142">
        <v>460</v>
      </c>
      <c r="C127" s="210" t="s">
        <v>494</v>
      </c>
      <c r="D127" s="92" t="s">
        <v>527</v>
      </c>
      <c r="E127" s="92"/>
      <c r="F127" s="178">
        <f t="shared" si="16"/>
        <v>1963</v>
      </c>
      <c r="G127" s="178">
        <f t="shared" si="16"/>
        <v>2050</v>
      </c>
      <c r="H127" s="178">
        <f t="shared" si="16"/>
        <v>2121.6</v>
      </c>
    </row>
    <row r="128" spans="1:8" ht="18.75" customHeight="1">
      <c r="A128" s="93" t="s">
        <v>166</v>
      </c>
      <c r="B128" s="142">
        <v>460</v>
      </c>
      <c r="C128" s="210" t="s">
        <v>494</v>
      </c>
      <c r="D128" s="92" t="s">
        <v>527</v>
      </c>
      <c r="E128" s="92" t="s">
        <v>167</v>
      </c>
      <c r="F128" s="178">
        <v>1963</v>
      </c>
      <c r="G128" s="178">
        <v>2050</v>
      </c>
      <c r="H128" s="178">
        <v>2121.6</v>
      </c>
    </row>
    <row r="129" spans="1:8" ht="23.25" customHeight="1">
      <c r="A129" s="93" t="s">
        <v>153</v>
      </c>
      <c r="B129" s="142">
        <v>460</v>
      </c>
      <c r="C129" s="210" t="s">
        <v>494</v>
      </c>
      <c r="D129" s="92" t="s">
        <v>528</v>
      </c>
      <c r="E129" s="92"/>
      <c r="F129" s="178">
        <f t="shared" ref="F129:H130" si="17">F130</f>
        <v>1159.8</v>
      </c>
      <c r="G129" s="178">
        <f t="shared" si="17"/>
        <v>1212.7</v>
      </c>
      <c r="H129" s="178">
        <f t="shared" si="17"/>
        <v>1255.4000000000001</v>
      </c>
    </row>
    <row r="130" spans="1:8" ht="42.75" customHeight="1">
      <c r="A130" s="93" t="s">
        <v>337</v>
      </c>
      <c r="B130" s="142">
        <v>460</v>
      </c>
      <c r="C130" s="210" t="s">
        <v>494</v>
      </c>
      <c r="D130" s="92" t="s">
        <v>529</v>
      </c>
      <c r="E130" s="92"/>
      <c r="F130" s="178">
        <f t="shared" si="17"/>
        <v>1159.8</v>
      </c>
      <c r="G130" s="178">
        <f t="shared" si="17"/>
        <v>1212.7</v>
      </c>
      <c r="H130" s="178">
        <f t="shared" si="17"/>
        <v>1255.4000000000001</v>
      </c>
    </row>
    <row r="131" spans="1:8" ht="24.95" customHeight="1">
      <c r="A131" s="93" t="s">
        <v>166</v>
      </c>
      <c r="B131" s="142">
        <v>460</v>
      </c>
      <c r="C131" s="210" t="s">
        <v>494</v>
      </c>
      <c r="D131" s="92" t="s">
        <v>529</v>
      </c>
      <c r="E131" s="92" t="s">
        <v>167</v>
      </c>
      <c r="F131" s="178">
        <v>1159.8</v>
      </c>
      <c r="G131" s="178">
        <v>1212.7</v>
      </c>
      <c r="H131" s="178">
        <v>1255.4000000000001</v>
      </c>
    </row>
    <row r="132" spans="1:8" ht="24.95" customHeight="1">
      <c r="A132" s="84" t="s">
        <v>275</v>
      </c>
      <c r="B132" s="140">
        <v>460</v>
      </c>
      <c r="C132" s="209" t="s">
        <v>276</v>
      </c>
      <c r="D132" s="139"/>
      <c r="E132" s="139"/>
      <c r="F132" s="177">
        <f>SUM(F133)</f>
        <v>4000</v>
      </c>
      <c r="G132" s="177">
        <f>SUM(G133)</f>
        <v>4000</v>
      </c>
      <c r="H132" s="177">
        <f>SUM(H133)</f>
        <v>4000</v>
      </c>
    </row>
    <row r="133" spans="1:8" ht="21.75" customHeight="1">
      <c r="A133" s="84" t="s">
        <v>461</v>
      </c>
      <c r="B133" s="140">
        <v>460</v>
      </c>
      <c r="C133" s="209" t="s">
        <v>512</v>
      </c>
      <c r="D133" s="139"/>
      <c r="E133" s="139"/>
      <c r="F133" s="177">
        <f>SUM(F135)</f>
        <v>4000</v>
      </c>
      <c r="G133" s="177">
        <f>SUM(G135)</f>
        <v>4000</v>
      </c>
      <c r="H133" s="177">
        <f>SUM(H135)</f>
        <v>4000</v>
      </c>
    </row>
    <row r="134" spans="1:8" ht="29.25" customHeight="1">
      <c r="A134" s="85" t="s">
        <v>20</v>
      </c>
      <c r="B134" s="142">
        <v>460</v>
      </c>
      <c r="C134" s="210" t="s">
        <v>512</v>
      </c>
      <c r="D134" s="92" t="s">
        <v>401</v>
      </c>
      <c r="E134" s="92"/>
      <c r="F134" s="178">
        <f>F135</f>
        <v>4000</v>
      </c>
      <c r="G134" s="178">
        <f>G135</f>
        <v>4000</v>
      </c>
      <c r="H134" s="178">
        <f>H135</f>
        <v>4000</v>
      </c>
    </row>
    <row r="135" spans="1:8" ht="35.25" customHeight="1">
      <c r="A135" s="85" t="s">
        <v>304</v>
      </c>
      <c r="B135" s="142">
        <v>460</v>
      </c>
      <c r="C135" s="210" t="s">
        <v>512</v>
      </c>
      <c r="D135" s="92" t="s">
        <v>549</v>
      </c>
      <c r="E135" s="92"/>
      <c r="F135" s="178">
        <f t="shared" ref="F135:H136" si="18">SUM(F136)</f>
        <v>4000</v>
      </c>
      <c r="G135" s="178">
        <f t="shared" si="18"/>
        <v>4000</v>
      </c>
      <c r="H135" s="178">
        <f t="shared" si="18"/>
        <v>4000</v>
      </c>
    </row>
    <row r="136" spans="1:8" ht="33.75" customHeight="1">
      <c r="A136" s="85" t="s">
        <v>336</v>
      </c>
      <c r="B136" s="142">
        <v>460</v>
      </c>
      <c r="C136" s="210" t="s">
        <v>512</v>
      </c>
      <c r="D136" s="92" t="s">
        <v>550</v>
      </c>
      <c r="E136" s="92"/>
      <c r="F136" s="178">
        <f t="shared" si="18"/>
        <v>4000</v>
      </c>
      <c r="G136" s="178">
        <f t="shared" si="18"/>
        <v>4000</v>
      </c>
      <c r="H136" s="178">
        <f t="shared" si="18"/>
        <v>4000</v>
      </c>
    </row>
    <row r="137" spans="1:8" ht="24.95" customHeight="1">
      <c r="A137" s="85" t="s">
        <v>164</v>
      </c>
      <c r="B137" s="142">
        <v>460</v>
      </c>
      <c r="C137" s="210" t="s">
        <v>512</v>
      </c>
      <c r="D137" s="92" t="s">
        <v>550</v>
      </c>
      <c r="E137" s="92" t="s">
        <v>674</v>
      </c>
      <c r="F137" s="178">
        <v>4000</v>
      </c>
      <c r="G137" s="178">
        <v>4000</v>
      </c>
      <c r="H137" s="178">
        <v>4000</v>
      </c>
    </row>
    <row r="138" spans="1:8" ht="35.25" customHeight="1">
      <c r="A138" s="84" t="s">
        <v>277</v>
      </c>
      <c r="B138" s="140">
        <v>460</v>
      </c>
      <c r="C138" s="209" t="s">
        <v>510</v>
      </c>
      <c r="D138" s="139"/>
      <c r="E138" s="139"/>
      <c r="F138" s="177">
        <f>SUM(F139)</f>
        <v>0</v>
      </c>
      <c r="G138" s="177">
        <f>SUM(G139)</f>
        <v>350</v>
      </c>
      <c r="H138" s="177">
        <f>SUM(H139)</f>
        <v>350</v>
      </c>
    </row>
    <row r="139" spans="1:8" ht="36.75" customHeight="1">
      <c r="A139" s="215" t="s">
        <v>188</v>
      </c>
      <c r="B139" s="140">
        <v>460</v>
      </c>
      <c r="C139" s="209" t="s">
        <v>511</v>
      </c>
      <c r="D139" s="139"/>
      <c r="E139" s="139"/>
      <c r="F139" s="177">
        <f>SUM(F142)</f>
        <v>0</v>
      </c>
      <c r="G139" s="177">
        <f>SUM(G142)</f>
        <v>350</v>
      </c>
      <c r="H139" s="177">
        <f>SUM(H142)</f>
        <v>350</v>
      </c>
    </row>
    <row r="140" spans="1:8" ht="23.25" customHeight="1">
      <c r="A140" s="84" t="s">
        <v>20</v>
      </c>
      <c r="B140" s="140">
        <v>460</v>
      </c>
      <c r="C140" s="209" t="s">
        <v>511</v>
      </c>
      <c r="D140" s="139" t="s">
        <v>401</v>
      </c>
      <c r="E140" s="139"/>
      <c r="F140" s="177">
        <f t="shared" ref="F140:H142" si="19">SUM(F141)</f>
        <v>0</v>
      </c>
      <c r="G140" s="177">
        <f t="shared" si="19"/>
        <v>350</v>
      </c>
      <c r="H140" s="177">
        <f t="shared" si="19"/>
        <v>350</v>
      </c>
    </row>
    <row r="141" spans="1:8" ht="24" customHeight="1">
      <c r="A141" s="215" t="s">
        <v>453</v>
      </c>
      <c r="B141" s="140">
        <v>460</v>
      </c>
      <c r="C141" s="209" t="s">
        <v>511</v>
      </c>
      <c r="D141" s="139" t="s">
        <v>551</v>
      </c>
      <c r="E141" s="139"/>
      <c r="F141" s="177">
        <f t="shared" si="19"/>
        <v>0</v>
      </c>
      <c r="G141" s="177">
        <f t="shared" si="19"/>
        <v>350</v>
      </c>
      <c r="H141" s="177">
        <f t="shared" si="19"/>
        <v>350</v>
      </c>
    </row>
    <row r="142" spans="1:8" ht="24" customHeight="1">
      <c r="A142" s="224" t="s">
        <v>257</v>
      </c>
      <c r="B142" s="142">
        <v>460</v>
      </c>
      <c r="C142" s="210" t="s">
        <v>511</v>
      </c>
      <c r="D142" s="92" t="s">
        <v>552</v>
      </c>
      <c r="E142" s="92"/>
      <c r="F142" s="178">
        <f t="shared" si="19"/>
        <v>0</v>
      </c>
      <c r="G142" s="178">
        <f t="shared" si="19"/>
        <v>350</v>
      </c>
      <c r="H142" s="178">
        <f t="shared" si="19"/>
        <v>350</v>
      </c>
    </row>
    <row r="143" spans="1:8" ht="21.75" customHeight="1">
      <c r="A143" s="85" t="s">
        <v>453</v>
      </c>
      <c r="B143" s="142">
        <v>460</v>
      </c>
      <c r="C143" s="210" t="s">
        <v>511</v>
      </c>
      <c r="D143" s="92" t="s">
        <v>552</v>
      </c>
      <c r="E143" s="92" t="s">
        <v>162</v>
      </c>
      <c r="F143" s="178">
        <v>0</v>
      </c>
      <c r="G143" s="178">
        <v>350</v>
      </c>
      <c r="H143" s="178">
        <v>350</v>
      </c>
    </row>
    <row r="144" spans="1:8" ht="57.75" customHeight="1">
      <c r="A144" s="215" t="s">
        <v>279</v>
      </c>
      <c r="B144" s="140">
        <v>460</v>
      </c>
      <c r="C144" s="209" t="s">
        <v>278</v>
      </c>
      <c r="D144" s="139"/>
      <c r="E144" s="139"/>
      <c r="F144" s="177">
        <f>SUM(F146)+F157</f>
        <v>34606.400000000001</v>
      </c>
      <c r="G144" s="177">
        <f>SUM(G146)+G157</f>
        <v>33685.1</v>
      </c>
      <c r="H144" s="177">
        <f>SUM(H146)+H157</f>
        <v>33685.1</v>
      </c>
    </row>
    <row r="145" spans="1:10" ht="43.5" customHeight="1">
      <c r="A145" s="225" t="s">
        <v>444</v>
      </c>
      <c r="B145" s="140">
        <v>460</v>
      </c>
      <c r="C145" s="209" t="s">
        <v>189</v>
      </c>
      <c r="D145" s="139"/>
      <c r="E145" s="139"/>
      <c r="F145" s="177">
        <f>F146</f>
        <v>34606.400000000001</v>
      </c>
      <c r="G145" s="177">
        <f>G146</f>
        <v>33685.1</v>
      </c>
      <c r="H145" s="177">
        <f>H146</f>
        <v>33685.1</v>
      </c>
    </row>
    <row r="146" spans="1:10" ht="19.5" customHeight="1">
      <c r="A146" s="84" t="s">
        <v>20</v>
      </c>
      <c r="B146" s="140">
        <v>460</v>
      </c>
      <c r="C146" s="209" t="s">
        <v>189</v>
      </c>
      <c r="D146" s="139" t="s">
        <v>401</v>
      </c>
      <c r="E146" s="139"/>
      <c r="F146" s="177">
        <f>SUM(F147,F152)</f>
        <v>34606.400000000001</v>
      </c>
      <c r="G146" s="177">
        <f>SUM(G147,G152)</f>
        <v>33685.1</v>
      </c>
      <c r="H146" s="177">
        <f>SUM(H147,H152)</f>
        <v>33685.1</v>
      </c>
    </row>
    <row r="147" spans="1:10" ht="28.5" customHeight="1">
      <c r="A147" s="215" t="s">
        <v>152</v>
      </c>
      <c r="B147" s="140">
        <v>460</v>
      </c>
      <c r="C147" s="209" t="s">
        <v>189</v>
      </c>
      <c r="D147" s="139" t="s">
        <v>419</v>
      </c>
      <c r="E147" s="139"/>
      <c r="F147" s="177">
        <f>SUM(F148,F150)</f>
        <v>24089.7</v>
      </c>
      <c r="G147" s="177">
        <f>SUM(G148,G150)</f>
        <v>23193.1</v>
      </c>
      <c r="H147" s="177">
        <f>SUM(H148,H150)</f>
        <v>23193.1</v>
      </c>
    </row>
    <row r="148" spans="1:10" ht="41.25" customHeight="1">
      <c r="A148" s="87" t="s">
        <v>155</v>
      </c>
      <c r="B148" s="142">
        <v>460</v>
      </c>
      <c r="C148" s="210" t="s">
        <v>189</v>
      </c>
      <c r="D148" s="92" t="s">
        <v>635</v>
      </c>
      <c r="E148" s="92"/>
      <c r="F148" s="179">
        <f>F149</f>
        <v>2089.6999999999998</v>
      </c>
      <c r="G148" s="179">
        <f>G149</f>
        <v>1193.0999999999999</v>
      </c>
      <c r="H148" s="179">
        <f>H149</f>
        <v>1193.0999999999999</v>
      </c>
      <c r="J148" s="101"/>
    </row>
    <row r="149" spans="1:10" ht="24.75" customHeight="1">
      <c r="A149" s="87" t="s">
        <v>497</v>
      </c>
      <c r="B149" s="142">
        <v>460</v>
      </c>
      <c r="C149" s="210" t="s">
        <v>189</v>
      </c>
      <c r="D149" s="92" t="s">
        <v>635</v>
      </c>
      <c r="E149" s="92" t="s">
        <v>496</v>
      </c>
      <c r="F149" s="113">
        <v>2089.6999999999998</v>
      </c>
      <c r="G149" s="113">
        <v>1193.0999999999999</v>
      </c>
      <c r="H149" s="113">
        <v>1193.0999999999999</v>
      </c>
    </row>
    <row r="150" spans="1:10" ht="39" customHeight="1">
      <c r="A150" s="226" t="s">
        <v>856</v>
      </c>
      <c r="B150" s="142">
        <v>460</v>
      </c>
      <c r="C150" s="227" t="s">
        <v>189</v>
      </c>
      <c r="D150" s="141" t="s">
        <v>553</v>
      </c>
      <c r="E150" s="141"/>
      <c r="F150" s="178">
        <f>SUM(F151)</f>
        <v>22000</v>
      </c>
      <c r="G150" s="178">
        <f>SUM(G151)</f>
        <v>22000</v>
      </c>
      <c r="H150" s="178">
        <f>SUM(H151)</f>
        <v>22000</v>
      </c>
    </row>
    <row r="151" spans="1:10" ht="24" customHeight="1">
      <c r="A151" s="87" t="s">
        <v>497</v>
      </c>
      <c r="B151" s="142">
        <v>460</v>
      </c>
      <c r="C151" s="227" t="s">
        <v>189</v>
      </c>
      <c r="D151" s="141" t="s">
        <v>553</v>
      </c>
      <c r="E151" s="141" t="s">
        <v>496</v>
      </c>
      <c r="F151" s="113">
        <v>22000</v>
      </c>
      <c r="G151" s="113">
        <v>22000</v>
      </c>
      <c r="H151" s="113">
        <v>22000</v>
      </c>
    </row>
    <row r="152" spans="1:10" ht="24.75" customHeight="1">
      <c r="A152" s="215" t="s">
        <v>158</v>
      </c>
      <c r="B152" s="140">
        <v>460</v>
      </c>
      <c r="C152" s="209" t="s">
        <v>189</v>
      </c>
      <c r="D152" s="139" t="s">
        <v>528</v>
      </c>
      <c r="E152" s="139"/>
      <c r="F152" s="177">
        <f>SUM(F153,F155)</f>
        <v>10516.7</v>
      </c>
      <c r="G152" s="177">
        <f>SUM(G153,G155)</f>
        <v>10492</v>
      </c>
      <c r="H152" s="177">
        <f>SUM(H153,H155)</f>
        <v>10492</v>
      </c>
    </row>
    <row r="153" spans="1:10" ht="40.5" customHeight="1">
      <c r="A153" s="87" t="s">
        <v>154</v>
      </c>
      <c r="B153" s="142">
        <v>460</v>
      </c>
      <c r="C153" s="210" t="s">
        <v>189</v>
      </c>
      <c r="D153" s="92" t="s">
        <v>636</v>
      </c>
      <c r="E153" s="92"/>
      <c r="F153" s="178">
        <f>F154</f>
        <v>2516.6999999999998</v>
      </c>
      <c r="G153" s="178">
        <f>G154</f>
        <v>2492</v>
      </c>
      <c r="H153" s="178">
        <f>H154</f>
        <v>2492</v>
      </c>
    </row>
    <row r="154" spans="1:10" ht="18" customHeight="1">
      <c r="A154" s="87" t="s">
        <v>497</v>
      </c>
      <c r="B154" s="142">
        <v>460</v>
      </c>
      <c r="C154" s="210" t="s">
        <v>189</v>
      </c>
      <c r="D154" s="92" t="s">
        <v>636</v>
      </c>
      <c r="E154" s="92" t="s">
        <v>496</v>
      </c>
      <c r="F154" s="178">
        <v>2516.6999999999998</v>
      </c>
      <c r="G154" s="178">
        <v>2492</v>
      </c>
      <c r="H154" s="178">
        <v>2492</v>
      </c>
    </row>
    <row r="155" spans="1:10" ht="43.5" customHeight="1">
      <c r="A155" s="226" t="s">
        <v>857</v>
      </c>
      <c r="B155" s="142">
        <v>460</v>
      </c>
      <c r="C155" s="227" t="s">
        <v>189</v>
      </c>
      <c r="D155" s="141" t="s">
        <v>556</v>
      </c>
      <c r="E155" s="141"/>
      <c r="F155" s="178">
        <f>SUM(F156)</f>
        <v>8000</v>
      </c>
      <c r="G155" s="178">
        <f>SUM(G156)</f>
        <v>8000</v>
      </c>
      <c r="H155" s="178">
        <f>SUM(H156)</f>
        <v>8000</v>
      </c>
    </row>
    <row r="156" spans="1:10" ht="24" customHeight="1">
      <c r="A156" s="87" t="s">
        <v>497</v>
      </c>
      <c r="B156" s="142">
        <v>460</v>
      </c>
      <c r="C156" s="227" t="s">
        <v>189</v>
      </c>
      <c r="D156" s="141" t="s">
        <v>554</v>
      </c>
      <c r="E156" s="141" t="s">
        <v>496</v>
      </c>
      <c r="F156" s="113">
        <v>8000</v>
      </c>
      <c r="G156" s="113">
        <v>8000</v>
      </c>
      <c r="H156" s="113">
        <v>8000</v>
      </c>
    </row>
    <row r="157" spans="1:10" ht="24.95" hidden="1" customHeight="1">
      <c r="A157" s="228" t="s">
        <v>910</v>
      </c>
      <c r="B157" s="140">
        <v>460</v>
      </c>
      <c r="C157" s="229">
        <v>1403</v>
      </c>
      <c r="D157" s="219"/>
      <c r="E157" s="219"/>
      <c r="F157" s="114">
        <v>0</v>
      </c>
      <c r="G157" s="114">
        <v>0</v>
      </c>
      <c r="H157" s="114">
        <v>0</v>
      </c>
    </row>
    <row r="158" spans="1:10" ht="24.95" hidden="1" customHeight="1">
      <c r="A158" s="214" t="s">
        <v>911</v>
      </c>
      <c r="B158" s="142">
        <v>460</v>
      </c>
      <c r="C158" s="141" t="s">
        <v>909</v>
      </c>
      <c r="D158" s="141" t="s">
        <v>908</v>
      </c>
      <c r="E158" s="141"/>
      <c r="F158" s="113">
        <v>0</v>
      </c>
      <c r="G158" s="113">
        <v>0</v>
      </c>
      <c r="H158" s="113">
        <v>0</v>
      </c>
    </row>
    <row r="159" spans="1:10" ht="45" customHeight="1">
      <c r="A159" s="84" t="s">
        <v>319</v>
      </c>
      <c r="B159" s="140">
        <v>461</v>
      </c>
      <c r="C159" s="210"/>
      <c r="D159" s="141"/>
      <c r="E159" s="141"/>
      <c r="F159" s="114">
        <f>SUM(F160)</f>
        <v>8689</v>
      </c>
      <c r="G159" s="114">
        <f>SUM(G160)</f>
        <v>8689</v>
      </c>
      <c r="H159" s="114">
        <f>SUM(H160)</f>
        <v>8689</v>
      </c>
    </row>
    <row r="160" spans="1:10" ht="24.75" customHeight="1">
      <c r="A160" s="84" t="s">
        <v>270</v>
      </c>
      <c r="B160" s="140">
        <v>461</v>
      </c>
      <c r="C160" s="230" t="s">
        <v>271</v>
      </c>
      <c r="D160" s="141"/>
      <c r="E160" s="141"/>
      <c r="F160" s="114">
        <f>SUM(F161,F169)</f>
        <v>8689</v>
      </c>
      <c r="G160" s="114">
        <f>SUM(G161,G169)</f>
        <v>8689</v>
      </c>
      <c r="H160" s="114">
        <f>SUM(H161,H169)</f>
        <v>8689</v>
      </c>
    </row>
    <row r="161" spans="1:8" ht="28.5" customHeight="1">
      <c r="A161" s="84" t="s">
        <v>436</v>
      </c>
      <c r="B161" s="140">
        <v>461</v>
      </c>
      <c r="C161" s="209" t="s">
        <v>515</v>
      </c>
      <c r="D161" s="139"/>
      <c r="E161" s="219"/>
      <c r="F161" s="114">
        <f t="shared" ref="F161:H162" si="20">SUM(F162)</f>
        <v>7189</v>
      </c>
      <c r="G161" s="114">
        <f t="shared" si="20"/>
        <v>7189</v>
      </c>
      <c r="H161" s="114">
        <f t="shared" si="20"/>
        <v>7189</v>
      </c>
    </row>
    <row r="162" spans="1:8" ht="28.5" customHeight="1">
      <c r="A162" s="84" t="s">
        <v>433</v>
      </c>
      <c r="B162" s="140">
        <v>461</v>
      </c>
      <c r="C162" s="209" t="s">
        <v>515</v>
      </c>
      <c r="D162" s="139" t="s">
        <v>391</v>
      </c>
      <c r="E162" s="139"/>
      <c r="F162" s="177">
        <f t="shared" si="20"/>
        <v>7189</v>
      </c>
      <c r="G162" s="177">
        <f t="shared" si="20"/>
        <v>7189</v>
      </c>
      <c r="H162" s="177">
        <f t="shared" si="20"/>
        <v>7189</v>
      </c>
    </row>
    <row r="163" spans="1:8" ht="46.5" customHeight="1">
      <c r="A163" s="85" t="s">
        <v>246</v>
      </c>
      <c r="B163" s="142">
        <v>461</v>
      </c>
      <c r="C163" s="210" t="s">
        <v>515</v>
      </c>
      <c r="D163" s="92" t="s">
        <v>420</v>
      </c>
      <c r="E163" s="92"/>
      <c r="F163" s="178">
        <f>SUM(F164,F166)</f>
        <v>7189</v>
      </c>
      <c r="G163" s="178">
        <f>SUM(G164,G166)</f>
        <v>7189</v>
      </c>
      <c r="H163" s="178">
        <f>SUM(H164,H166)</f>
        <v>7189</v>
      </c>
    </row>
    <row r="164" spans="1:8" ht="30" customHeight="1">
      <c r="A164" s="85" t="s">
        <v>326</v>
      </c>
      <c r="B164" s="142">
        <v>461</v>
      </c>
      <c r="C164" s="210" t="s">
        <v>515</v>
      </c>
      <c r="D164" s="92" t="s">
        <v>421</v>
      </c>
      <c r="E164" s="92"/>
      <c r="F164" s="178">
        <f>SUM(F165)</f>
        <v>6114</v>
      </c>
      <c r="G164" s="178">
        <f>SUM(G165)</f>
        <v>6114</v>
      </c>
      <c r="H164" s="178">
        <f>SUM(H165)</f>
        <v>6114</v>
      </c>
    </row>
    <row r="165" spans="1:8" ht="36.75" customHeight="1">
      <c r="A165" s="85" t="s">
        <v>328</v>
      </c>
      <c r="B165" s="142">
        <v>461</v>
      </c>
      <c r="C165" s="210" t="s">
        <v>515</v>
      </c>
      <c r="D165" s="92" t="s">
        <v>421</v>
      </c>
      <c r="E165" s="92" t="s">
        <v>327</v>
      </c>
      <c r="F165" s="178">
        <v>6114</v>
      </c>
      <c r="G165" s="178">
        <v>6114</v>
      </c>
      <c r="H165" s="178">
        <v>6114</v>
      </c>
    </row>
    <row r="166" spans="1:8" ht="19.5" customHeight="1">
      <c r="A166" s="85" t="s">
        <v>329</v>
      </c>
      <c r="B166" s="142">
        <v>461</v>
      </c>
      <c r="C166" s="210" t="s">
        <v>515</v>
      </c>
      <c r="D166" s="92" t="s">
        <v>422</v>
      </c>
      <c r="E166" s="92"/>
      <c r="F166" s="178">
        <f>SUM(F167:F168)</f>
        <v>1075</v>
      </c>
      <c r="G166" s="178">
        <f>SUM(G167:G168)</f>
        <v>1075</v>
      </c>
      <c r="H166" s="178">
        <f>SUM(H167:H168)</f>
        <v>1075</v>
      </c>
    </row>
    <row r="167" spans="1:8" ht="34.5" customHeight="1">
      <c r="A167" s="85" t="s">
        <v>324</v>
      </c>
      <c r="B167" s="142">
        <v>461</v>
      </c>
      <c r="C167" s="210" t="s">
        <v>515</v>
      </c>
      <c r="D167" s="92" t="s">
        <v>422</v>
      </c>
      <c r="E167" s="92" t="s">
        <v>323</v>
      </c>
      <c r="F167" s="178">
        <v>1065</v>
      </c>
      <c r="G167" s="178">
        <v>1065</v>
      </c>
      <c r="H167" s="178">
        <v>1065</v>
      </c>
    </row>
    <row r="168" spans="1:8" ht="25.5" customHeight="1">
      <c r="A168" s="85" t="s">
        <v>43</v>
      </c>
      <c r="B168" s="142">
        <v>461</v>
      </c>
      <c r="C168" s="210" t="s">
        <v>515</v>
      </c>
      <c r="D168" s="92" t="s">
        <v>422</v>
      </c>
      <c r="E168" s="92" t="s">
        <v>339</v>
      </c>
      <c r="F168" s="178">
        <v>10</v>
      </c>
      <c r="G168" s="178">
        <v>10</v>
      </c>
      <c r="H168" s="178">
        <v>10</v>
      </c>
    </row>
    <row r="169" spans="1:8" ht="30" customHeight="1">
      <c r="A169" s="216" t="s">
        <v>113</v>
      </c>
      <c r="B169" s="218">
        <v>461</v>
      </c>
      <c r="C169" s="209" t="s">
        <v>490</v>
      </c>
      <c r="D169" s="92"/>
      <c r="E169" s="92"/>
      <c r="F169" s="177">
        <f>F170</f>
        <v>1500</v>
      </c>
      <c r="G169" s="177">
        <f>G170</f>
        <v>1500</v>
      </c>
      <c r="H169" s="177">
        <f>H170</f>
        <v>1500</v>
      </c>
    </row>
    <row r="170" spans="1:8" ht="42" customHeight="1">
      <c r="A170" s="216" t="s">
        <v>1016</v>
      </c>
      <c r="B170" s="140">
        <v>461</v>
      </c>
      <c r="C170" s="209" t="s">
        <v>490</v>
      </c>
      <c r="D170" s="139" t="s">
        <v>423</v>
      </c>
      <c r="E170" s="139"/>
      <c r="F170" s="177">
        <f t="shared" ref="F170:H172" si="21">SUM(F171)</f>
        <v>1500</v>
      </c>
      <c r="G170" s="177">
        <f t="shared" si="21"/>
        <v>1500</v>
      </c>
      <c r="H170" s="177">
        <f t="shared" si="21"/>
        <v>1500</v>
      </c>
    </row>
    <row r="171" spans="1:8" ht="32.25" customHeight="1">
      <c r="A171" s="85" t="s">
        <v>567</v>
      </c>
      <c r="B171" s="142">
        <v>461</v>
      </c>
      <c r="C171" s="210" t="s">
        <v>490</v>
      </c>
      <c r="D171" s="92" t="s">
        <v>584</v>
      </c>
      <c r="E171" s="92"/>
      <c r="F171" s="178">
        <f t="shared" si="21"/>
        <v>1500</v>
      </c>
      <c r="G171" s="178">
        <f t="shared" si="21"/>
        <v>1500</v>
      </c>
      <c r="H171" s="178">
        <f t="shared" si="21"/>
        <v>1500</v>
      </c>
    </row>
    <row r="172" spans="1:8" ht="32.25" customHeight="1">
      <c r="A172" s="86" t="s">
        <v>358</v>
      </c>
      <c r="B172" s="142">
        <v>461</v>
      </c>
      <c r="C172" s="210" t="s">
        <v>490</v>
      </c>
      <c r="D172" s="92" t="s">
        <v>585</v>
      </c>
      <c r="E172" s="92"/>
      <c r="F172" s="178">
        <f t="shared" si="21"/>
        <v>1500</v>
      </c>
      <c r="G172" s="178">
        <f t="shared" si="21"/>
        <v>1500</v>
      </c>
      <c r="H172" s="178">
        <f t="shared" si="21"/>
        <v>1500</v>
      </c>
    </row>
    <row r="173" spans="1:8" ht="31.5" customHeight="1">
      <c r="A173" s="86" t="s">
        <v>324</v>
      </c>
      <c r="B173" s="142">
        <v>461</v>
      </c>
      <c r="C173" s="210" t="s">
        <v>490</v>
      </c>
      <c r="D173" s="92" t="s">
        <v>585</v>
      </c>
      <c r="E173" s="92" t="s">
        <v>323</v>
      </c>
      <c r="F173" s="178">
        <v>1500</v>
      </c>
      <c r="G173" s="178">
        <v>1500</v>
      </c>
      <c r="H173" s="178">
        <v>1500</v>
      </c>
    </row>
    <row r="174" spans="1:8" ht="32.25" customHeight="1">
      <c r="A174" s="84" t="s">
        <v>357</v>
      </c>
      <c r="B174" s="140">
        <v>463</v>
      </c>
      <c r="C174" s="210"/>
      <c r="D174" s="92"/>
      <c r="E174" s="92"/>
      <c r="F174" s="177">
        <f t="shared" ref="F174:H176" si="22">F175</f>
        <v>8090</v>
      </c>
      <c r="G174" s="177">
        <f t="shared" si="22"/>
        <v>8090</v>
      </c>
      <c r="H174" s="177">
        <f t="shared" si="22"/>
        <v>8090</v>
      </c>
    </row>
    <row r="175" spans="1:8" ht="32.25" customHeight="1">
      <c r="A175" s="215" t="s">
        <v>268</v>
      </c>
      <c r="B175" s="140">
        <v>463</v>
      </c>
      <c r="C175" s="209" t="s">
        <v>269</v>
      </c>
      <c r="D175" s="139"/>
      <c r="E175" s="139"/>
      <c r="F175" s="177">
        <f t="shared" si="22"/>
        <v>8090</v>
      </c>
      <c r="G175" s="177">
        <f t="shared" si="22"/>
        <v>8090</v>
      </c>
      <c r="H175" s="177">
        <f t="shared" si="22"/>
        <v>8090</v>
      </c>
    </row>
    <row r="176" spans="1:8" ht="43.5" customHeight="1">
      <c r="A176" s="215" t="s">
        <v>255</v>
      </c>
      <c r="B176" s="140">
        <v>463</v>
      </c>
      <c r="C176" s="209" t="s">
        <v>325</v>
      </c>
      <c r="D176" s="139"/>
      <c r="E176" s="139"/>
      <c r="F176" s="177">
        <f t="shared" si="22"/>
        <v>8090</v>
      </c>
      <c r="G176" s="177">
        <f t="shared" si="22"/>
        <v>8090</v>
      </c>
      <c r="H176" s="177">
        <f t="shared" si="22"/>
        <v>8090</v>
      </c>
    </row>
    <row r="177" spans="1:8" ht="47.25" customHeight="1">
      <c r="A177" s="215" t="s">
        <v>1017</v>
      </c>
      <c r="B177" s="140">
        <v>463</v>
      </c>
      <c r="C177" s="139" t="s">
        <v>325</v>
      </c>
      <c r="D177" s="139" t="s">
        <v>424</v>
      </c>
      <c r="E177" s="92"/>
      <c r="F177" s="178">
        <f>SUM(F179)</f>
        <v>8090</v>
      </c>
      <c r="G177" s="178">
        <f>SUM(G179)</f>
        <v>8090</v>
      </c>
      <c r="H177" s="178">
        <f>SUM(H179)</f>
        <v>8090</v>
      </c>
    </row>
    <row r="178" spans="1:8" ht="37.5" customHeight="1">
      <c r="A178" s="217" t="s">
        <v>565</v>
      </c>
      <c r="B178" s="142">
        <v>463</v>
      </c>
      <c r="C178" s="92" t="s">
        <v>325</v>
      </c>
      <c r="D178" s="92" t="s">
        <v>572</v>
      </c>
      <c r="E178" s="92"/>
      <c r="F178" s="178">
        <f>SUM(F179)</f>
        <v>8090</v>
      </c>
      <c r="G178" s="178">
        <f>SUM(G179)</f>
        <v>8090</v>
      </c>
      <c r="H178" s="178">
        <f>SUM(H179)</f>
        <v>8090</v>
      </c>
    </row>
    <row r="179" spans="1:8" ht="39.75" customHeight="1">
      <c r="A179" s="214" t="s">
        <v>303</v>
      </c>
      <c r="B179" s="142">
        <v>463</v>
      </c>
      <c r="C179" s="92" t="s">
        <v>325</v>
      </c>
      <c r="D179" s="92" t="s">
        <v>573</v>
      </c>
      <c r="E179" s="92"/>
      <c r="F179" s="178">
        <f>SUM(F180,F181,F182)</f>
        <v>8090</v>
      </c>
      <c r="G179" s="178">
        <f>SUM(G180,G181,G182)</f>
        <v>8090</v>
      </c>
      <c r="H179" s="178">
        <f>SUM(H180,H181,H182)</f>
        <v>8090</v>
      </c>
    </row>
    <row r="180" spans="1:8" ht="24" customHeight="1">
      <c r="A180" s="85" t="s">
        <v>251</v>
      </c>
      <c r="B180" s="142">
        <v>463</v>
      </c>
      <c r="C180" s="92" t="s">
        <v>325</v>
      </c>
      <c r="D180" s="92" t="s">
        <v>573</v>
      </c>
      <c r="E180" s="92" t="s">
        <v>248</v>
      </c>
      <c r="F180" s="178">
        <v>6635</v>
      </c>
      <c r="G180" s="178">
        <v>6635</v>
      </c>
      <c r="H180" s="178">
        <v>6635</v>
      </c>
    </row>
    <row r="181" spans="1:8" ht="31.5" customHeight="1">
      <c r="A181" s="85" t="s">
        <v>324</v>
      </c>
      <c r="B181" s="142">
        <v>463</v>
      </c>
      <c r="C181" s="141" t="s">
        <v>325</v>
      </c>
      <c r="D181" s="92" t="s">
        <v>573</v>
      </c>
      <c r="E181" s="141" t="s">
        <v>323</v>
      </c>
      <c r="F181" s="113">
        <v>1435</v>
      </c>
      <c r="G181" s="113">
        <v>1435</v>
      </c>
      <c r="H181" s="113">
        <v>1435</v>
      </c>
    </row>
    <row r="182" spans="1:8" ht="21.75" customHeight="1">
      <c r="A182" s="85" t="s">
        <v>43</v>
      </c>
      <c r="B182" s="142">
        <v>463</v>
      </c>
      <c r="C182" s="141" t="s">
        <v>325</v>
      </c>
      <c r="D182" s="92" t="s">
        <v>573</v>
      </c>
      <c r="E182" s="92" t="s">
        <v>339</v>
      </c>
      <c r="F182" s="113">
        <v>20</v>
      </c>
      <c r="G182" s="113">
        <v>20</v>
      </c>
      <c r="H182" s="113">
        <v>20</v>
      </c>
    </row>
    <row r="183" spans="1:8" ht="33" customHeight="1">
      <c r="A183" s="83" t="s">
        <v>730</v>
      </c>
      <c r="B183" s="140">
        <v>464</v>
      </c>
      <c r="C183" s="141"/>
      <c r="D183" s="92"/>
      <c r="E183" s="141"/>
      <c r="F183" s="114">
        <f>F188+F197</f>
        <v>22700</v>
      </c>
      <c r="G183" s="114">
        <f t="shared" ref="G183:H183" si="23">G188+G197</f>
        <v>22700</v>
      </c>
      <c r="H183" s="114">
        <f t="shared" si="23"/>
        <v>21000</v>
      </c>
    </row>
    <row r="184" spans="1:8" ht="33" hidden="1" customHeight="1">
      <c r="A184" s="84" t="s">
        <v>146</v>
      </c>
      <c r="B184" s="140">
        <v>464</v>
      </c>
      <c r="C184" s="139" t="s">
        <v>145</v>
      </c>
      <c r="D184" s="92"/>
      <c r="E184" s="141"/>
      <c r="F184" s="114">
        <f t="shared" ref="F184:H186" si="24">F185</f>
        <v>0</v>
      </c>
      <c r="G184" s="114">
        <f t="shared" si="24"/>
        <v>0</v>
      </c>
      <c r="H184" s="114">
        <f t="shared" si="24"/>
        <v>0</v>
      </c>
    </row>
    <row r="185" spans="1:8" ht="31.5" hidden="1" customHeight="1">
      <c r="A185" s="84" t="s">
        <v>687</v>
      </c>
      <c r="B185" s="140">
        <v>464</v>
      </c>
      <c r="C185" s="139" t="s">
        <v>145</v>
      </c>
      <c r="D185" s="92" t="s">
        <v>732</v>
      </c>
      <c r="E185" s="141"/>
      <c r="F185" s="114">
        <f t="shared" si="24"/>
        <v>0</v>
      </c>
      <c r="G185" s="114">
        <f t="shared" si="24"/>
        <v>0</v>
      </c>
      <c r="H185" s="114">
        <f t="shared" si="24"/>
        <v>0</v>
      </c>
    </row>
    <row r="186" spans="1:8" ht="41.25" hidden="1" customHeight="1">
      <c r="A186" s="85" t="s">
        <v>731</v>
      </c>
      <c r="B186" s="142">
        <v>464</v>
      </c>
      <c r="C186" s="92" t="s">
        <v>145</v>
      </c>
      <c r="D186" s="92" t="s">
        <v>732</v>
      </c>
      <c r="E186" s="92"/>
      <c r="F186" s="113">
        <f t="shared" si="24"/>
        <v>0</v>
      </c>
      <c r="G186" s="113">
        <f t="shared" si="24"/>
        <v>0</v>
      </c>
      <c r="H186" s="113">
        <f t="shared" si="24"/>
        <v>0</v>
      </c>
    </row>
    <row r="187" spans="1:8" ht="35.25" hidden="1" customHeight="1">
      <c r="A187" s="86" t="s">
        <v>324</v>
      </c>
      <c r="B187" s="142">
        <v>464</v>
      </c>
      <c r="C187" s="92" t="s">
        <v>145</v>
      </c>
      <c r="D187" s="92" t="s">
        <v>732</v>
      </c>
      <c r="E187" s="92" t="s">
        <v>323</v>
      </c>
      <c r="F187" s="113">
        <v>0</v>
      </c>
      <c r="G187" s="113">
        <v>0</v>
      </c>
      <c r="H187" s="113">
        <v>0</v>
      </c>
    </row>
    <row r="188" spans="1:8" ht="26.25" customHeight="1">
      <c r="A188" s="84" t="s">
        <v>456</v>
      </c>
      <c r="B188" s="140">
        <v>464</v>
      </c>
      <c r="C188" s="139" t="s">
        <v>518</v>
      </c>
      <c r="D188" s="139"/>
      <c r="E188" s="92"/>
      <c r="F188" s="114">
        <f t="shared" ref="F188:H189" si="25">F189</f>
        <v>20200</v>
      </c>
      <c r="G188" s="114">
        <f t="shared" si="25"/>
        <v>20200</v>
      </c>
      <c r="H188" s="114">
        <f t="shared" si="25"/>
        <v>20200</v>
      </c>
    </row>
    <row r="189" spans="1:8" ht="51.75" customHeight="1">
      <c r="A189" s="84" t="s">
        <v>1011</v>
      </c>
      <c r="B189" s="140">
        <v>464</v>
      </c>
      <c r="C189" s="139" t="s">
        <v>518</v>
      </c>
      <c r="D189" s="92"/>
      <c r="E189" s="92"/>
      <c r="F189" s="114">
        <f t="shared" si="25"/>
        <v>20200</v>
      </c>
      <c r="G189" s="114">
        <f t="shared" si="25"/>
        <v>20200</v>
      </c>
      <c r="H189" s="114">
        <f t="shared" si="25"/>
        <v>20200</v>
      </c>
    </row>
    <row r="190" spans="1:8" ht="27.75" customHeight="1">
      <c r="A190" s="85" t="s">
        <v>688</v>
      </c>
      <c r="B190" s="142">
        <v>464</v>
      </c>
      <c r="C190" s="125" t="s">
        <v>199</v>
      </c>
      <c r="D190" s="92" t="s">
        <v>591</v>
      </c>
      <c r="E190" s="92"/>
      <c r="F190" s="113">
        <f>F191+F195</f>
        <v>20200</v>
      </c>
      <c r="G190" s="113">
        <f>G191+G195</f>
        <v>20200</v>
      </c>
      <c r="H190" s="113">
        <f>H191+H195</f>
        <v>20200</v>
      </c>
    </row>
    <row r="191" spans="1:8" ht="24" customHeight="1">
      <c r="A191" s="87" t="s">
        <v>689</v>
      </c>
      <c r="B191" s="142">
        <v>464</v>
      </c>
      <c r="C191" s="125" t="s">
        <v>199</v>
      </c>
      <c r="D191" s="92" t="s">
        <v>592</v>
      </c>
      <c r="E191" s="92" t="s">
        <v>323</v>
      </c>
      <c r="F191" s="113">
        <f>F192+F194</f>
        <v>16200</v>
      </c>
      <c r="G191" s="113">
        <f t="shared" ref="G191:H191" si="26">G192+G194</f>
        <v>16200</v>
      </c>
      <c r="H191" s="113">
        <f t="shared" si="26"/>
        <v>16200</v>
      </c>
    </row>
    <row r="192" spans="1:8" ht="33" customHeight="1">
      <c r="A192" s="86" t="s">
        <v>324</v>
      </c>
      <c r="B192" s="142">
        <v>464</v>
      </c>
      <c r="C192" s="125" t="s">
        <v>199</v>
      </c>
      <c r="D192" s="92" t="s">
        <v>592</v>
      </c>
      <c r="E192" s="92" t="s">
        <v>953</v>
      </c>
      <c r="F192" s="113">
        <v>13900</v>
      </c>
      <c r="G192" s="113">
        <v>13900</v>
      </c>
      <c r="H192" s="113">
        <v>13900</v>
      </c>
    </row>
    <row r="193" spans="1:9" ht="33" hidden="1" customHeight="1">
      <c r="A193" s="86"/>
      <c r="B193" s="142"/>
      <c r="C193" s="125"/>
      <c r="D193" s="92"/>
      <c r="E193" s="92"/>
      <c r="F193" s="113"/>
      <c r="G193" s="113"/>
      <c r="H193" s="113"/>
    </row>
    <row r="194" spans="1:9" ht="30" customHeight="1">
      <c r="A194" s="86" t="s">
        <v>324</v>
      </c>
      <c r="B194" s="142">
        <v>464</v>
      </c>
      <c r="C194" s="125" t="s">
        <v>199</v>
      </c>
      <c r="D194" s="92" t="s">
        <v>592</v>
      </c>
      <c r="E194" s="92" t="s">
        <v>721</v>
      </c>
      <c r="F194" s="113">
        <v>2300</v>
      </c>
      <c r="G194" s="113">
        <v>2300</v>
      </c>
      <c r="H194" s="113">
        <v>2300</v>
      </c>
    </row>
    <row r="195" spans="1:9" ht="36" customHeight="1">
      <c r="A195" s="86" t="s">
        <v>358</v>
      </c>
      <c r="B195" s="142">
        <v>464</v>
      </c>
      <c r="C195" s="125" t="s">
        <v>199</v>
      </c>
      <c r="D195" s="92" t="s">
        <v>691</v>
      </c>
      <c r="E195" s="92"/>
      <c r="F195" s="178">
        <f>F196</f>
        <v>4000</v>
      </c>
      <c r="G195" s="178">
        <f>G196</f>
        <v>4000</v>
      </c>
      <c r="H195" s="178">
        <f>H196</f>
        <v>4000</v>
      </c>
    </row>
    <row r="196" spans="1:9" ht="30" customHeight="1">
      <c r="A196" s="86" t="s">
        <v>324</v>
      </c>
      <c r="B196" s="142">
        <v>464</v>
      </c>
      <c r="C196" s="125" t="s">
        <v>199</v>
      </c>
      <c r="D196" s="92" t="s">
        <v>691</v>
      </c>
      <c r="E196" s="92" t="s">
        <v>323</v>
      </c>
      <c r="F196" s="178">
        <v>4000</v>
      </c>
      <c r="G196" s="178">
        <v>4000</v>
      </c>
      <c r="H196" s="178">
        <v>4000</v>
      </c>
    </row>
    <row r="197" spans="1:9" ht="21.75" customHeight="1">
      <c r="A197" s="88" t="s">
        <v>767</v>
      </c>
      <c r="B197" s="140">
        <v>464</v>
      </c>
      <c r="C197" s="231" t="s">
        <v>757</v>
      </c>
      <c r="D197" s="92"/>
      <c r="E197" s="92"/>
      <c r="F197" s="114">
        <f>F201+F198</f>
        <v>2500</v>
      </c>
      <c r="G197" s="114">
        <f t="shared" ref="G197:H197" si="27">G201+G198</f>
        <v>2500</v>
      </c>
      <c r="H197" s="114">
        <f t="shared" si="27"/>
        <v>800</v>
      </c>
    </row>
    <row r="198" spans="1:9" ht="57" customHeight="1">
      <c r="A198" s="84" t="s">
        <v>1011</v>
      </c>
      <c r="B198" s="140">
        <v>464</v>
      </c>
      <c r="C198" s="231" t="s">
        <v>757</v>
      </c>
      <c r="D198" s="139" t="s">
        <v>691</v>
      </c>
      <c r="E198" s="92"/>
      <c r="F198" s="114">
        <f>F199</f>
        <v>800</v>
      </c>
      <c r="G198" s="114">
        <f>G199</f>
        <v>800</v>
      </c>
      <c r="H198" s="114">
        <f>H199</f>
        <v>800</v>
      </c>
    </row>
    <row r="199" spans="1:9" ht="24" customHeight="1">
      <c r="A199" s="86" t="s">
        <v>358</v>
      </c>
      <c r="B199" s="142">
        <v>464</v>
      </c>
      <c r="C199" s="125" t="s">
        <v>757</v>
      </c>
      <c r="D199" s="92" t="s">
        <v>691</v>
      </c>
      <c r="E199" s="92" t="s">
        <v>323</v>
      </c>
      <c r="F199" s="113">
        <v>800</v>
      </c>
      <c r="G199" s="113">
        <v>800</v>
      </c>
      <c r="H199" s="113">
        <v>800</v>
      </c>
    </row>
    <row r="200" spans="1:9" ht="31.5" customHeight="1">
      <c r="A200" s="84" t="s">
        <v>1018</v>
      </c>
      <c r="B200" s="142">
        <v>464</v>
      </c>
      <c r="C200" s="125" t="s">
        <v>757</v>
      </c>
      <c r="D200" s="92" t="s">
        <v>765</v>
      </c>
      <c r="E200" s="92"/>
      <c r="F200" s="113">
        <f>F201</f>
        <v>1700</v>
      </c>
      <c r="G200" s="113">
        <f>G201</f>
        <v>1700</v>
      </c>
      <c r="H200" s="113">
        <f>H201</f>
        <v>0</v>
      </c>
    </row>
    <row r="201" spans="1:9" ht="32.25" customHeight="1">
      <c r="A201" s="84" t="s">
        <v>756</v>
      </c>
      <c r="B201" s="142">
        <v>464</v>
      </c>
      <c r="C201" s="125" t="s">
        <v>757</v>
      </c>
      <c r="D201" s="92" t="s">
        <v>758</v>
      </c>
      <c r="E201" s="92"/>
      <c r="F201" s="113">
        <f>F202+F203</f>
        <v>1700</v>
      </c>
      <c r="G201" s="113">
        <f>G202+G203</f>
        <v>1700</v>
      </c>
      <c r="H201" s="113">
        <f>H202+H203</f>
        <v>0</v>
      </c>
    </row>
    <row r="202" spans="1:9" ht="36" customHeight="1">
      <c r="A202" s="85" t="s">
        <v>968</v>
      </c>
      <c r="B202" s="142">
        <v>464</v>
      </c>
      <c r="C202" s="125" t="s">
        <v>757</v>
      </c>
      <c r="D202" s="92" t="s">
        <v>758</v>
      </c>
      <c r="E202" s="92" t="s">
        <v>323</v>
      </c>
      <c r="F202" s="113">
        <v>1700</v>
      </c>
      <c r="G202" s="113">
        <v>1700</v>
      </c>
      <c r="H202" s="113"/>
    </row>
    <row r="203" spans="1:9" ht="18" customHeight="1">
      <c r="A203" s="85" t="s">
        <v>900</v>
      </c>
      <c r="B203" s="142">
        <v>464</v>
      </c>
      <c r="C203" s="125" t="s">
        <v>757</v>
      </c>
      <c r="D203" s="92" t="s">
        <v>758</v>
      </c>
      <c r="E203" s="92" t="s">
        <v>323</v>
      </c>
      <c r="F203" s="113"/>
      <c r="G203" s="113"/>
      <c r="H203" s="113"/>
    </row>
    <row r="204" spans="1:9" ht="29.25" customHeight="1">
      <c r="A204" s="84" t="s">
        <v>513</v>
      </c>
      <c r="B204" s="140">
        <v>466</v>
      </c>
      <c r="C204" s="210"/>
      <c r="D204" s="92"/>
      <c r="E204" s="92"/>
      <c r="F204" s="177">
        <f>F205+F217+F233+F236+F243+F250+F214+F239</f>
        <v>119642.6</v>
      </c>
      <c r="G204" s="177">
        <f>G205+G217+G233+G236+G243+G250+G214+G239</f>
        <v>65144.800000000003</v>
      </c>
      <c r="H204" s="177">
        <f>H205+H217+H233+H236+H243+H250+H214+H239</f>
        <v>62208.5</v>
      </c>
    </row>
    <row r="205" spans="1:9" ht="32.25" customHeight="1">
      <c r="A205" s="84" t="s">
        <v>210</v>
      </c>
      <c r="B205" s="140">
        <v>466</v>
      </c>
      <c r="C205" s="209" t="s">
        <v>211</v>
      </c>
      <c r="D205" s="139"/>
      <c r="E205" s="139"/>
      <c r="F205" s="177">
        <f>SUM(F206)</f>
        <v>84784.5</v>
      </c>
      <c r="G205" s="177">
        <f>SUM(G206)</f>
        <v>45008.5</v>
      </c>
      <c r="H205" s="177">
        <f>SUM(H206)</f>
        <v>45008.5</v>
      </c>
    </row>
    <row r="206" spans="1:9" ht="33" customHeight="1">
      <c r="A206" s="84" t="s">
        <v>1019</v>
      </c>
      <c r="B206" s="140">
        <v>466</v>
      </c>
      <c r="C206" s="209" t="s">
        <v>211</v>
      </c>
      <c r="D206" s="139" t="s">
        <v>425</v>
      </c>
      <c r="E206" s="139"/>
      <c r="F206" s="177">
        <f>SUM(F208,F210,F212)</f>
        <v>84784.5</v>
      </c>
      <c r="G206" s="177">
        <f>SUM(G208,G210,G212)</f>
        <v>45008.5</v>
      </c>
      <c r="H206" s="177">
        <f>SUM(H208,H210,H212)</f>
        <v>45008.5</v>
      </c>
    </row>
    <row r="207" spans="1:9" ht="33.75" customHeight="1">
      <c r="A207" s="217" t="s">
        <v>701</v>
      </c>
      <c r="B207" s="142">
        <v>466</v>
      </c>
      <c r="C207" s="210" t="s">
        <v>211</v>
      </c>
      <c r="D207" s="92" t="s">
        <v>582</v>
      </c>
      <c r="E207" s="139"/>
      <c r="F207" s="177">
        <f>SUM(F208,F210)</f>
        <v>21804</v>
      </c>
      <c r="G207" s="177">
        <f>SUM(G208,G210)</f>
        <v>22028</v>
      </c>
      <c r="H207" s="177">
        <f>SUM(H208,H210)</f>
        <v>22028</v>
      </c>
      <c r="I207" s="101"/>
    </row>
    <row r="208" spans="1:9" ht="28.5" customHeight="1">
      <c r="A208" s="217" t="s">
        <v>581</v>
      </c>
      <c r="B208" s="142">
        <v>466</v>
      </c>
      <c r="C208" s="210" t="s">
        <v>211</v>
      </c>
      <c r="D208" s="92" t="s">
        <v>583</v>
      </c>
      <c r="E208" s="92"/>
      <c r="F208" s="178">
        <f>SUM(F209)</f>
        <v>18304</v>
      </c>
      <c r="G208" s="178">
        <f>SUM(G209)</f>
        <v>19528</v>
      </c>
      <c r="H208" s="178">
        <f>SUM(H209)</f>
        <v>19528</v>
      </c>
    </row>
    <row r="209" spans="1:8" ht="41.25" customHeight="1">
      <c r="A209" s="85" t="s">
        <v>324</v>
      </c>
      <c r="B209" s="142">
        <v>466</v>
      </c>
      <c r="C209" s="210" t="s">
        <v>211</v>
      </c>
      <c r="D209" s="92" t="s">
        <v>583</v>
      </c>
      <c r="E209" s="92" t="s">
        <v>323</v>
      </c>
      <c r="F209" s="178">
        <v>18304</v>
      </c>
      <c r="G209" s="178">
        <v>19528</v>
      </c>
      <c r="H209" s="178">
        <v>19528</v>
      </c>
    </row>
    <row r="210" spans="1:8" ht="22.5" customHeight="1">
      <c r="A210" s="85" t="s">
        <v>19</v>
      </c>
      <c r="B210" s="142">
        <v>466</v>
      </c>
      <c r="C210" s="210" t="s">
        <v>211</v>
      </c>
      <c r="D210" s="92" t="s">
        <v>632</v>
      </c>
      <c r="E210" s="92"/>
      <c r="F210" s="178">
        <f>F211</f>
        <v>3500</v>
      </c>
      <c r="G210" s="178">
        <f>G211</f>
        <v>2500</v>
      </c>
      <c r="H210" s="178">
        <f>H211</f>
        <v>2500</v>
      </c>
    </row>
    <row r="211" spans="1:8" ht="31.5" customHeight="1">
      <c r="A211" s="85" t="s">
        <v>324</v>
      </c>
      <c r="B211" s="142">
        <v>466</v>
      </c>
      <c r="C211" s="210" t="s">
        <v>211</v>
      </c>
      <c r="D211" s="92" t="s">
        <v>632</v>
      </c>
      <c r="E211" s="92" t="s">
        <v>323</v>
      </c>
      <c r="F211" s="178">
        <v>3500</v>
      </c>
      <c r="G211" s="178">
        <v>2500</v>
      </c>
      <c r="H211" s="178">
        <v>2500</v>
      </c>
    </row>
    <row r="212" spans="1:8" ht="44.25" customHeight="1">
      <c r="A212" s="85" t="s">
        <v>761</v>
      </c>
      <c r="B212" s="142">
        <v>466</v>
      </c>
      <c r="C212" s="210" t="s">
        <v>211</v>
      </c>
      <c r="D212" s="92" t="s">
        <v>762</v>
      </c>
      <c r="E212" s="92" t="s">
        <v>323</v>
      </c>
      <c r="F212" s="178">
        <v>62980.5</v>
      </c>
      <c r="G212" s="178">
        <v>22980.5</v>
      </c>
      <c r="H212" s="178">
        <v>22980.5</v>
      </c>
    </row>
    <row r="213" spans="1:8" ht="42" customHeight="1">
      <c r="A213" s="216" t="s">
        <v>1016</v>
      </c>
      <c r="B213" s="140">
        <v>466</v>
      </c>
      <c r="C213" s="209" t="s">
        <v>490</v>
      </c>
      <c r="D213" s="139" t="s">
        <v>423</v>
      </c>
      <c r="E213" s="92"/>
      <c r="F213" s="177">
        <f t="shared" ref="F213:H215" si="28">F214</f>
        <v>1500</v>
      </c>
      <c r="G213" s="177">
        <f t="shared" si="28"/>
        <v>1500</v>
      </c>
      <c r="H213" s="177">
        <f t="shared" si="28"/>
        <v>1500</v>
      </c>
    </row>
    <row r="214" spans="1:8" ht="33" customHeight="1">
      <c r="A214" s="84" t="s">
        <v>567</v>
      </c>
      <c r="B214" s="140">
        <v>466</v>
      </c>
      <c r="C214" s="209" t="s">
        <v>490</v>
      </c>
      <c r="D214" s="139" t="s">
        <v>924</v>
      </c>
      <c r="E214" s="139"/>
      <c r="F214" s="177">
        <f t="shared" si="28"/>
        <v>1500</v>
      </c>
      <c r="G214" s="177">
        <f t="shared" si="28"/>
        <v>1500</v>
      </c>
      <c r="H214" s="177">
        <f t="shared" si="28"/>
        <v>1500</v>
      </c>
    </row>
    <row r="215" spans="1:8" ht="25.5" customHeight="1">
      <c r="A215" s="86" t="s">
        <v>923</v>
      </c>
      <c r="B215" s="142">
        <v>466</v>
      </c>
      <c r="C215" s="210" t="s">
        <v>490</v>
      </c>
      <c r="D215" s="92" t="s">
        <v>925</v>
      </c>
      <c r="E215" s="92"/>
      <c r="F215" s="178">
        <f t="shared" si="28"/>
        <v>1500</v>
      </c>
      <c r="G215" s="178">
        <f t="shared" si="28"/>
        <v>1500</v>
      </c>
      <c r="H215" s="178">
        <f t="shared" si="28"/>
        <v>1500</v>
      </c>
    </row>
    <row r="216" spans="1:8" ht="33" customHeight="1">
      <c r="A216" s="86" t="s">
        <v>324</v>
      </c>
      <c r="B216" s="142">
        <v>466</v>
      </c>
      <c r="C216" s="210" t="s">
        <v>490</v>
      </c>
      <c r="D216" s="92" t="s">
        <v>925</v>
      </c>
      <c r="E216" s="92" t="s">
        <v>323</v>
      </c>
      <c r="F216" s="178">
        <v>1500</v>
      </c>
      <c r="G216" s="178">
        <v>1500</v>
      </c>
      <c r="H216" s="178">
        <v>1500</v>
      </c>
    </row>
    <row r="217" spans="1:8" ht="27.75" customHeight="1">
      <c r="A217" s="84" t="s">
        <v>880</v>
      </c>
      <c r="B217" s="142">
        <v>466</v>
      </c>
      <c r="C217" s="209" t="s">
        <v>517</v>
      </c>
      <c r="D217" s="92"/>
      <c r="E217" s="92"/>
      <c r="F217" s="177">
        <f>F218+F225</f>
        <v>11400</v>
      </c>
      <c r="G217" s="177">
        <f>G218+G225</f>
        <v>3000</v>
      </c>
      <c r="H217" s="177">
        <f>H218+H225</f>
        <v>3000</v>
      </c>
    </row>
    <row r="218" spans="1:8" ht="19.5" customHeight="1">
      <c r="A218" s="84" t="s">
        <v>146</v>
      </c>
      <c r="B218" s="142">
        <v>466</v>
      </c>
      <c r="C218" s="139" t="s">
        <v>145</v>
      </c>
      <c r="D218" s="92"/>
      <c r="E218" s="92"/>
      <c r="F218" s="177">
        <f>F219</f>
        <v>6250</v>
      </c>
      <c r="G218" s="177">
        <f t="shared" ref="G218:H218" si="29">G219</f>
        <v>0</v>
      </c>
      <c r="H218" s="177">
        <f t="shared" si="29"/>
        <v>0</v>
      </c>
    </row>
    <row r="219" spans="1:8" ht="48" customHeight="1">
      <c r="A219" s="84" t="s">
        <v>675</v>
      </c>
      <c r="B219" s="142">
        <v>466</v>
      </c>
      <c r="C219" s="139" t="s">
        <v>145</v>
      </c>
      <c r="D219" s="139" t="s">
        <v>676</v>
      </c>
      <c r="E219" s="92"/>
      <c r="F219" s="177">
        <f t="shared" ref="F219:H221" si="30">SUM(F220)</f>
        <v>6250</v>
      </c>
      <c r="G219" s="177">
        <f t="shared" si="30"/>
        <v>0</v>
      </c>
      <c r="H219" s="177">
        <f t="shared" si="30"/>
        <v>0</v>
      </c>
    </row>
    <row r="220" spans="1:8" ht="47.25" customHeight="1">
      <c r="A220" s="85" t="s">
        <v>677</v>
      </c>
      <c r="B220" s="142">
        <v>466</v>
      </c>
      <c r="C220" s="92" t="s">
        <v>145</v>
      </c>
      <c r="D220" s="92" t="s">
        <v>678</v>
      </c>
      <c r="E220" s="92"/>
      <c r="F220" s="178">
        <f t="shared" si="30"/>
        <v>6250</v>
      </c>
      <c r="G220" s="178">
        <f t="shared" si="30"/>
        <v>0</v>
      </c>
      <c r="H220" s="178">
        <f t="shared" si="30"/>
        <v>0</v>
      </c>
    </row>
    <row r="221" spans="1:8" ht="24.75" customHeight="1">
      <c r="A221" s="214" t="s">
        <v>679</v>
      </c>
      <c r="B221" s="142">
        <v>466</v>
      </c>
      <c r="C221" s="92" t="s">
        <v>145</v>
      </c>
      <c r="D221" s="92" t="s">
        <v>680</v>
      </c>
      <c r="E221" s="92"/>
      <c r="F221" s="178">
        <f t="shared" si="30"/>
        <v>6250</v>
      </c>
      <c r="G221" s="178">
        <f t="shared" si="30"/>
        <v>0</v>
      </c>
      <c r="H221" s="178">
        <f t="shared" si="30"/>
        <v>0</v>
      </c>
    </row>
    <row r="222" spans="1:8" ht="31.5" customHeight="1">
      <c r="A222" s="85" t="s">
        <v>723</v>
      </c>
      <c r="B222" s="142">
        <v>466</v>
      </c>
      <c r="C222" s="92" t="s">
        <v>145</v>
      </c>
      <c r="D222" s="92" t="s">
        <v>680</v>
      </c>
      <c r="E222" s="92" t="s">
        <v>759</v>
      </c>
      <c r="F222" s="178">
        <v>6250</v>
      </c>
      <c r="G222" s="178">
        <v>0</v>
      </c>
      <c r="H222" s="178">
        <v>0</v>
      </c>
    </row>
    <row r="223" spans="1:8" ht="23.25" hidden="1" customHeight="1">
      <c r="A223" s="86" t="s">
        <v>960</v>
      </c>
      <c r="B223" s="142">
        <v>466</v>
      </c>
      <c r="C223" s="125" t="s">
        <v>961</v>
      </c>
      <c r="D223" s="92" t="s">
        <v>962</v>
      </c>
      <c r="E223" s="92"/>
      <c r="F223" s="178"/>
      <c r="G223" s="178"/>
      <c r="H223" s="178"/>
    </row>
    <row r="224" spans="1:8" ht="31.5" hidden="1" customHeight="1">
      <c r="A224" s="86" t="s">
        <v>324</v>
      </c>
      <c r="B224" s="142">
        <v>466</v>
      </c>
      <c r="C224" s="125" t="s">
        <v>961</v>
      </c>
      <c r="D224" s="92" t="s">
        <v>962</v>
      </c>
      <c r="E224" s="92" t="s">
        <v>759</v>
      </c>
      <c r="F224" s="178"/>
      <c r="G224" s="178"/>
      <c r="H224" s="178"/>
    </row>
    <row r="225" spans="1:8" ht="24.75" customHeight="1">
      <c r="A225" s="84" t="s">
        <v>767</v>
      </c>
      <c r="B225" s="140">
        <v>466</v>
      </c>
      <c r="C225" s="231" t="s">
        <v>757</v>
      </c>
      <c r="D225" s="92"/>
      <c r="E225" s="92"/>
      <c r="F225" s="177">
        <f>F226+F228</f>
        <v>5150</v>
      </c>
      <c r="G225" s="177">
        <f>G226+G228</f>
        <v>3000</v>
      </c>
      <c r="H225" s="177">
        <f>H226+H228</f>
        <v>3000</v>
      </c>
    </row>
    <row r="226" spans="1:8" ht="28.5" customHeight="1">
      <c r="A226" s="86" t="s">
        <v>358</v>
      </c>
      <c r="B226" s="142">
        <v>466</v>
      </c>
      <c r="C226" s="125" t="s">
        <v>757</v>
      </c>
      <c r="D226" s="92" t="s">
        <v>691</v>
      </c>
      <c r="E226" s="92"/>
      <c r="F226" s="178">
        <f>F227</f>
        <v>3000</v>
      </c>
      <c r="G226" s="178">
        <f>G227</f>
        <v>3000</v>
      </c>
      <c r="H226" s="178">
        <f>H227</f>
        <v>3000</v>
      </c>
    </row>
    <row r="227" spans="1:8" ht="32.25" customHeight="1">
      <c r="A227" s="85" t="s">
        <v>324</v>
      </c>
      <c r="B227" s="142">
        <v>466</v>
      </c>
      <c r="C227" s="125" t="s">
        <v>757</v>
      </c>
      <c r="D227" s="92" t="s">
        <v>691</v>
      </c>
      <c r="E227" s="92" t="s">
        <v>323</v>
      </c>
      <c r="F227" s="178">
        <v>3000</v>
      </c>
      <c r="G227" s="178">
        <v>3000</v>
      </c>
      <c r="H227" s="178">
        <v>3000</v>
      </c>
    </row>
    <row r="228" spans="1:8" ht="39" customHeight="1">
      <c r="A228" s="84" t="s">
        <v>1020</v>
      </c>
      <c r="B228" s="140">
        <v>466</v>
      </c>
      <c r="C228" s="231" t="s">
        <v>757</v>
      </c>
      <c r="D228" s="139" t="s">
        <v>907</v>
      </c>
      <c r="E228" s="139"/>
      <c r="F228" s="177">
        <f>F231+F232</f>
        <v>2150</v>
      </c>
      <c r="G228" s="177">
        <f>G231+G232</f>
        <v>0</v>
      </c>
      <c r="H228" s="177">
        <f>H231+H232</f>
        <v>0</v>
      </c>
    </row>
    <row r="229" spans="1:8" ht="33" customHeight="1">
      <c r="A229" s="84" t="s">
        <v>905</v>
      </c>
      <c r="B229" s="140">
        <v>466</v>
      </c>
      <c r="C229" s="139" t="s">
        <v>766</v>
      </c>
      <c r="D229" s="139" t="s">
        <v>904</v>
      </c>
      <c r="E229" s="139"/>
      <c r="F229" s="177">
        <f>F230</f>
        <v>2150</v>
      </c>
      <c r="G229" s="177">
        <f>G230</f>
        <v>0</v>
      </c>
      <c r="H229" s="177">
        <f>H230</f>
        <v>0</v>
      </c>
    </row>
    <row r="230" spans="1:8" ht="29.25" customHeight="1">
      <c r="A230" s="85" t="s">
        <v>906</v>
      </c>
      <c r="B230" s="142">
        <v>466</v>
      </c>
      <c r="C230" s="125" t="s">
        <v>757</v>
      </c>
      <c r="D230" s="92" t="s">
        <v>903</v>
      </c>
      <c r="E230" s="92"/>
      <c r="F230" s="178">
        <f>F231+F232</f>
        <v>2150</v>
      </c>
      <c r="G230" s="178">
        <f>G231+G232</f>
        <v>0</v>
      </c>
      <c r="H230" s="178">
        <f>H231+H232</f>
        <v>0</v>
      </c>
    </row>
    <row r="231" spans="1:8" ht="29.25" customHeight="1">
      <c r="A231" s="85" t="s">
        <v>899</v>
      </c>
      <c r="B231" s="142">
        <v>466</v>
      </c>
      <c r="C231" s="125" t="s">
        <v>757</v>
      </c>
      <c r="D231" s="92" t="s">
        <v>881</v>
      </c>
      <c r="E231" s="92" t="s">
        <v>323</v>
      </c>
      <c r="F231" s="178"/>
      <c r="G231" s="178"/>
      <c r="H231" s="178"/>
    </row>
    <row r="232" spans="1:8" ht="29.25" customHeight="1">
      <c r="A232" s="85" t="s">
        <v>898</v>
      </c>
      <c r="B232" s="142">
        <v>466</v>
      </c>
      <c r="C232" s="125" t="s">
        <v>757</v>
      </c>
      <c r="D232" s="92" t="s">
        <v>882</v>
      </c>
      <c r="E232" s="92" t="s">
        <v>323</v>
      </c>
      <c r="F232" s="178">
        <v>2150</v>
      </c>
      <c r="G232" s="178"/>
      <c r="H232" s="178"/>
    </row>
    <row r="233" spans="1:8" ht="30.75" customHeight="1">
      <c r="A233" s="88" t="s">
        <v>459</v>
      </c>
      <c r="B233" s="140">
        <v>466</v>
      </c>
      <c r="C233" s="125"/>
      <c r="D233" s="92"/>
      <c r="E233" s="92"/>
      <c r="F233" s="177">
        <f t="shared" ref="F233:H234" si="31">F234</f>
        <v>5000</v>
      </c>
      <c r="G233" s="177">
        <f t="shared" si="31"/>
        <v>1000</v>
      </c>
      <c r="H233" s="177">
        <f t="shared" si="31"/>
        <v>1000</v>
      </c>
    </row>
    <row r="234" spans="1:8" ht="33.75" customHeight="1">
      <c r="A234" s="86" t="s">
        <v>358</v>
      </c>
      <c r="B234" s="142">
        <v>466</v>
      </c>
      <c r="C234" s="125" t="s">
        <v>869</v>
      </c>
      <c r="D234" s="92" t="s">
        <v>691</v>
      </c>
      <c r="E234" s="92"/>
      <c r="F234" s="178">
        <f t="shared" si="31"/>
        <v>5000</v>
      </c>
      <c r="G234" s="178">
        <f t="shared" si="31"/>
        <v>1000</v>
      </c>
      <c r="H234" s="178">
        <f t="shared" si="31"/>
        <v>1000</v>
      </c>
    </row>
    <row r="235" spans="1:8" ht="36" customHeight="1">
      <c r="A235" s="86" t="s">
        <v>324</v>
      </c>
      <c r="B235" s="142">
        <v>466</v>
      </c>
      <c r="C235" s="125" t="s">
        <v>869</v>
      </c>
      <c r="D235" s="92" t="s">
        <v>691</v>
      </c>
      <c r="E235" s="92" t="s">
        <v>323</v>
      </c>
      <c r="F235" s="178">
        <v>5000</v>
      </c>
      <c r="G235" s="178">
        <v>1000</v>
      </c>
      <c r="H235" s="178">
        <v>1000</v>
      </c>
    </row>
    <row r="236" spans="1:8" ht="27" customHeight="1">
      <c r="A236" s="84" t="s">
        <v>457</v>
      </c>
      <c r="B236" s="140">
        <v>466</v>
      </c>
      <c r="C236" s="209" t="s">
        <v>186</v>
      </c>
      <c r="D236" s="139"/>
      <c r="E236" s="139"/>
      <c r="F236" s="177">
        <f t="shared" ref="F236:H237" si="32">F237</f>
        <v>5000</v>
      </c>
      <c r="G236" s="177">
        <f t="shared" si="32"/>
        <v>1000</v>
      </c>
      <c r="H236" s="177">
        <f t="shared" si="32"/>
        <v>1000</v>
      </c>
    </row>
    <row r="237" spans="1:8" ht="36.75" customHeight="1">
      <c r="A237" s="86" t="s">
        <v>358</v>
      </c>
      <c r="B237" s="142">
        <v>466</v>
      </c>
      <c r="C237" s="210" t="s">
        <v>186</v>
      </c>
      <c r="D237" s="92" t="s">
        <v>691</v>
      </c>
      <c r="E237" s="92"/>
      <c r="F237" s="178">
        <f t="shared" si="32"/>
        <v>5000</v>
      </c>
      <c r="G237" s="178">
        <f t="shared" si="32"/>
        <v>1000</v>
      </c>
      <c r="H237" s="178">
        <f t="shared" si="32"/>
        <v>1000</v>
      </c>
    </row>
    <row r="238" spans="1:8" ht="35.25" customHeight="1">
      <c r="A238" s="86" t="s">
        <v>324</v>
      </c>
      <c r="B238" s="142">
        <v>466</v>
      </c>
      <c r="C238" s="210" t="s">
        <v>186</v>
      </c>
      <c r="D238" s="92" t="s">
        <v>691</v>
      </c>
      <c r="E238" s="92" t="s">
        <v>323</v>
      </c>
      <c r="F238" s="178">
        <v>5000</v>
      </c>
      <c r="G238" s="178">
        <v>1000</v>
      </c>
      <c r="H238" s="178">
        <v>1000</v>
      </c>
    </row>
    <row r="239" spans="1:8" ht="42" customHeight="1">
      <c r="A239" s="88" t="s">
        <v>11</v>
      </c>
      <c r="B239" s="140">
        <v>466</v>
      </c>
      <c r="C239" s="92" t="s">
        <v>187</v>
      </c>
      <c r="D239" s="139" t="s">
        <v>541</v>
      </c>
      <c r="E239" s="92"/>
      <c r="F239" s="177">
        <f>F240</f>
        <v>1258.0999999999999</v>
      </c>
      <c r="G239" s="177">
        <f>G240</f>
        <v>2936.3</v>
      </c>
      <c r="H239" s="177">
        <f>H240</f>
        <v>0</v>
      </c>
    </row>
    <row r="240" spans="1:8" ht="30.75" customHeight="1">
      <c r="A240" s="86" t="s">
        <v>929</v>
      </c>
      <c r="B240" s="142">
        <v>466</v>
      </c>
      <c r="C240" s="92" t="s">
        <v>187</v>
      </c>
      <c r="D240" s="92" t="s">
        <v>865</v>
      </c>
      <c r="E240" s="92"/>
      <c r="F240" s="178">
        <f>F241+F242</f>
        <v>1258.0999999999999</v>
      </c>
      <c r="G240" s="178">
        <f>G241+G242</f>
        <v>2936.3</v>
      </c>
      <c r="H240" s="178">
        <f>H241+H242</f>
        <v>0</v>
      </c>
    </row>
    <row r="241" spans="1:8" ht="37.5" customHeight="1">
      <c r="A241" s="85" t="s">
        <v>867</v>
      </c>
      <c r="B241" s="142">
        <v>466</v>
      </c>
      <c r="C241" s="92" t="s">
        <v>187</v>
      </c>
      <c r="D241" s="92" t="s">
        <v>864</v>
      </c>
      <c r="E241" s="92" t="s">
        <v>323</v>
      </c>
      <c r="F241" s="178">
        <v>1257.0999999999999</v>
      </c>
      <c r="G241" s="178">
        <v>2935.3</v>
      </c>
      <c r="H241" s="178"/>
    </row>
    <row r="242" spans="1:8" ht="38.25" customHeight="1">
      <c r="A242" s="85" t="s">
        <v>868</v>
      </c>
      <c r="B242" s="142">
        <v>466</v>
      </c>
      <c r="C242" s="92" t="s">
        <v>187</v>
      </c>
      <c r="D242" s="92" t="s">
        <v>866</v>
      </c>
      <c r="E242" s="92" t="s">
        <v>323</v>
      </c>
      <c r="F242" s="178">
        <v>1</v>
      </c>
      <c r="G242" s="178">
        <v>1</v>
      </c>
      <c r="H242" s="178"/>
    </row>
    <row r="243" spans="1:8" ht="27" customHeight="1">
      <c r="A243" s="84" t="s">
        <v>887</v>
      </c>
      <c r="B243" s="140">
        <v>466</v>
      </c>
      <c r="C243" s="139" t="s">
        <v>381</v>
      </c>
      <c r="D243" s="139"/>
      <c r="E243" s="139"/>
      <c r="F243" s="177">
        <f t="shared" ref="F243:H244" si="33">F244</f>
        <v>9700</v>
      </c>
      <c r="G243" s="177">
        <f t="shared" si="33"/>
        <v>9700</v>
      </c>
      <c r="H243" s="177">
        <f t="shared" si="33"/>
        <v>9700</v>
      </c>
    </row>
    <row r="244" spans="1:8" ht="36" customHeight="1">
      <c r="A244" s="84" t="s">
        <v>1021</v>
      </c>
      <c r="B244" s="232">
        <v>466</v>
      </c>
      <c r="C244" s="209" t="s">
        <v>182</v>
      </c>
      <c r="D244" s="139" t="s">
        <v>545</v>
      </c>
      <c r="E244" s="139"/>
      <c r="F244" s="177">
        <f t="shared" si="33"/>
        <v>9700</v>
      </c>
      <c r="G244" s="177">
        <f t="shared" si="33"/>
        <v>9700</v>
      </c>
      <c r="H244" s="177">
        <f t="shared" si="33"/>
        <v>9700</v>
      </c>
    </row>
    <row r="245" spans="1:8" ht="42" customHeight="1">
      <c r="A245" s="85" t="s">
        <v>568</v>
      </c>
      <c r="B245" s="233">
        <v>466</v>
      </c>
      <c r="C245" s="210" t="s">
        <v>182</v>
      </c>
      <c r="D245" s="92" t="s">
        <v>605</v>
      </c>
      <c r="E245" s="92"/>
      <c r="F245" s="178">
        <f>F246+F248</f>
        <v>9700</v>
      </c>
      <c r="G245" s="178">
        <f>G246+G248</f>
        <v>9700</v>
      </c>
      <c r="H245" s="178">
        <f>H246+H248</f>
        <v>9700</v>
      </c>
    </row>
    <row r="246" spans="1:8" ht="38.25" customHeight="1">
      <c r="A246" s="85" t="s">
        <v>17</v>
      </c>
      <c r="B246" s="233">
        <v>466</v>
      </c>
      <c r="C246" s="210" t="s">
        <v>182</v>
      </c>
      <c r="D246" s="92" t="s">
        <v>738</v>
      </c>
      <c r="E246" s="139"/>
      <c r="F246" s="178">
        <f>SUM(F247)</f>
        <v>1500</v>
      </c>
      <c r="G246" s="178">
        <f>SUM(G247)</f>
        <v>1500</v>
      </c>
      <c r="H246" s="178">
        <f>SUM(H247)</f>
        <v>1500</v>
      </c>
    </row>
    <row r="247" spans="1:8" ht="27.75" customHeight="1">
      <c r="A247" s="86" t="s">
        <v>256</v>
      </c>
      <c r="B247" s="233">
        <v>466</v>
      </c>
      <c r="C247" s="210" t="s">
        <v>182</v>
      </c>
      <c r="D247" s="92" t="s">
        <v>738</v>
      </c>
      <c r="E247" s="92" t="s">
        <v>254</v>
      </c>
      <c r="F247" s="178">
        <v>1500</v>
      </c>
      <c r="G247" s="178">
        <v>1500</v>
      </c>
      <c r="H247" s="178">
        <v>1500</v>
      </c>
    </row>
    <row r="248" spans="1:8" ht="46.5" customHeight="1">
      <c r="A248" s="93" t="s">
        <v>725</v>
      </c>
      <c r="B248" s="233">
        <v>466</v>
      </c>
      <c r="C248" s="210" t="s">
        <v>182</v>
      </c>
      <c r="D248" s="92" t="s">
        <v>883</v>
      </c>
      <c r="E248" s="92"/>
      <c r="F248" s="178">
        <f>F249</f>
        <v>8200</v>
      </c>
      <c r="G248" s="178">
        <f>G249</f>
        <v>8200</v>
      </c>
      <c r="H248" s="178">
        <f>H249</f>
        <v>8200</v>
      </c>
    </row>
    <row r="249" spans="1:8" ht="32.25" customHeight="1">
      <c r="A249" s="86" t="s">
        <v>256</v>
      </c>
      <c r="B249" s="233">
        <v>466</v>
      </c>
      <c r="C249" s="210" t="s">
        <v>182</v>
      </c>
      <c r="D249" s="92" t="s">
        <v>883</v>
      </c>
      <c r="E249" s="92" t="s">
        <v>254</v>
      </c>
      <c r="F249" s="178">
        <v>8200</v>
      </c>
      <c r="G249" s="178">
        <v>8200</v>
      </c>
      <c r="H249" s="178">
        <v>8200</v>
      </c>
    </row>
    <row r="250" spans="1:8" ht="30.75" customHeight="1">
      <c r="A250" s="84" t="s">
        <v>181</v>
      </c>
      <c r="B250" s="139" t="s">
        <v>870</v>
      </c>
      <c r="C250" s="139" t="s">
        <v>871</v>
      </c>
      <c r="D250" s="139"/>
      <c r="E250" s="139"/>
      <c r="F250" s="177">
        <f t="shared" ref="F250:H251" si="34">F251</f>
        <v>1000</v>
      </c>
      <c r="G250" s="177">
        <f>G251</f>
        <v>1000</v>
      </c>
      <c r="H250" s="177">
        <f t="shared" si="34"/>
        <v>1000</v>
      </c>
    </row>
    <row r="251" spans="1:8" ht="26.25" customHeight="1">
      <c r="A251" s="86" t="s">
        <v>358</v>
      </c>
      <c r="B251" s="142">
        <v>466</v>
      </c>
      <c r="C251" s="92" t="s">
        <v>871</v>
      </c>
      <c r="D251" s="92" t="s">
        <v>691</v>
      </c>
      <c r="E251" s="92"/>
      <c r="F251" s="178">
        <f t="shared" si="34"/>
        <v>1000</v>
      </c>
      <c r="G251" s="178">
        <f t="shared" si="34"/>
        <v>1000</v>
      </c>
      <c r="H251" s="178">
        <f t="shared" si="34"/>
        <v>1000</v>
      </c>
    </row>
    <row r="252" spans="1:8" ht="30" customHeight="1">
      <c r="A252" s="86" t="s">
        <v>324</v>
      </c>
      <c r="B252" s="142">
        <v>466</v>
      </c>
      <c r="C252" s="92" t="s">
        <v>871</v>
      </c>
      <c r="D252" s="92" t="s">
        <v>691</v>
      </c>
      <c r="E252" s="92" t="s">
        <v>323</v>
      </c>
      <c r="F252" s="178">
        <v>1000</v>
      </c>
      <c r="G252" s="178">
        <v>1000</v>
      </c>
      <c r="H252" s="178">
        <v>1000</v>
      </c>
    </row>
    <row r="253" spans="1:8" ht="24.95" customHeight="1">
      <c r="A253" s="228" t="s">
        <v>519</v>
      </c>
      <c r="B253" s="232">
        <v>475</v>
      </c>
      <c r="C253" s="210"/>
      <c r="D253" s="92"/>
      <c r="E253" s="92"/>
      <c r="F253" s="177">
        <f>SUM(F254,F300,F306)</f>
        <v>676093.2</v>
      </c>
      <c r="G253" s="177">
        <f>SUM(G254,G300,G306)</f>
        <v>623236.69999999995</v>
      </c>
      <c r="H253" s="177">
        <f>SUM(H254,H300,H306)</f>
        <v>627892.80000000005</v>
      </c>
    </row>
    <row r="254" spans="1:8" ht="32.25" customHeight="1">
      <c r="A254" s="215" t="s">
        <v>273</v>
      </c>
      <c r="B254" s="232">
        <v>475</v>
      </c>
      <c r="C254" s="209" t="s">
        <v>272</v>
      </c>
      <c r="D254" s="139"/>
      <c r="E254" s="139"/>
      <c r="F254" s="177">
        <f>SUM(F255,F266,F288,F279)</f>
        <v>670006</v>
      </c>
      <c r="G254" s="177">
        <f>SUM(G255,G266,G288,G279)</f>
        <v>620036.69999999995</v>
      </c>
      <c r="H254" s="177">
        <f>SUM(H255,H266,H288,H279)</f>
        <v>624692.80000000005</v>
      </c>
    </row>
    <row r="255" spans="1:8" ht="24.95" customHeight="1">
      <c r="A255" s="84" t="s">
        <v>458</v>
      </c>
      <c r="B255" s="232">
        <v>475</v>
      </c>
      <c r="C255" s="209" t="s">
        <v>520</v>
      </c>
      <c r="D255" s="139"/>
      <c r="E255" s="139"/>
      <c r="F255" s="177">
        <f t="shared" ref="F255:H257" si="35">SUM(F256)</f>
        <v>209745.5</v>
      </c>
      <c r="G255" s="177">
        <f t="shared" si="35"/>
        <v>205795.6</v>
      </c>
      <c r="H255" s="177">
        <f t="shared" si="35"/>
        <v>206944.5</v>
      </c>
    </row>
    <row r="256" spans="1:8" ht="30.75" customHeight="1">
      <c r="A256" s="215" t="s">
        <v>1023</v>
      </c>
      <c r="B256" s="232">
        <v>475</v>
      </c>
      <c r="C256" s="209" t="s">
        <v>520</v>
      </c>
      <c r="D256" s="139" t="s">
        <v>428</v>
      </c>
      <c r="E256" s="92"/>
      <c r="F256" s="177">
        <f t="shared" si="35"/>
        <v>209745.5</v>
      </c>
      <c r="G256" s="177">
        <f t="shared" si="35"/>
        <v>205795.6</v>
      </c>
      <c r="H256" s="177">
        <f t="shared" si="35"/>
        <v>206944.5</v>
      </c>
    </row>
    <row r="257" spans="1:8" ht="24.95" customHeight="1">
      <c r="A257" s="213" t="s">
        <v>18</v>
      </c>
      <c r="B257" s="232">
        <v>475</v>
      </c>
      <c r="C257" s="209" t="s">
        <v>520</v>
      </c>
      <c r="D257" s="139" t="s">
        <v>429</v>
      </c>
      <c r="E257" s="139"/>
      <c r="F257" s="177">
        <f t="shared" si="35"/>
        <v>209745.5</v>
      </c>
      <c r="G257" s="177">
        <f t="shared" si="35"/>
        <v>205795.6</v>
      </c>
      <c r="H257" s="177">
        <f t="shared" si="35"/>
        <v>206944.5</v>
      </c>
    </row>
    <row r="258" spans="1:8" ht="35.25" customHeight="1">
      <c r="A258" s="214" t="s">
        <v>570</v>
      </c>
      <c r="B258" s="233">
        <v>475</v>
      </c>
      <c r="C258" s="210" t="s">
        <v>520</v>
      </c>
      <c r="D258" s="92" t="s">
        <v>593</v>
      </c>
      <c r="E258" s="139"/>
      <c r="F258" s="178">
        <f>SUM(F259,F262)</f>
        <v>209745.5</v>
      </c>
      <c r="G258" s="178">
        <f>SUM(G259,G262)</f>
        <v>205795.6</v>
      </c>
      <c r="H258" s="178">
        <f>SUM(H259,H262)</f>
        <v>206944.5</v>
      </c>
    </row>
    <row r="259" spans="1:8" ht="79.5" customHeight="1">
      <c r="A259" s="214" t="s">
        <v>437</v>
      </c>
      <c r="B259" s="233">
        <v>475</v>
      </c>
      <c r="C259" s="210" t="s">
        <v>520</v>
      </c>
      <c r="D259" s="92" t="s">
        <v>594</v>
      </c>
      <c r="E259" s="92"/>
      <c r="F259" s="179">
        <f>F260+F261</f>
        <v>128194.5</v>
      </c>
      <c r="G259" s="179">
        <f>G260+G261</f>
        <v>132951.6</v>
      </c>
      <c r="H259" s="179">
        <f>H260+H261</f>
        <v>135743.5</v>
      </c>
    </row>
    <row r="260" spans="1:8" ht="24" customHeight="1">
      <c r="A260" s="86" t="s">
        <v>760</v>
      </c>
      <c r="B260" s="233">
        <v>475</v>
      </c>
      <c r="C260" s="210" t="s">
        <v>520</v>
      </c>
      <c r="D260" s="92" t="s">
        <v>594</v>
      </c>
      <c r="E260" s="92" t="s">
        <v>713</v>
      </c>
      <c r="F260" s="179">
        <v>126912</v>
      </c>
      <c r="G260" s="179">
        <v>131621</v>
      </c>
      <c r="H260" s="179">
        <v>134386</v>
      </c>
    </row>
    <row r="261" spans="1:8" ht="24" customHeight="1">
      <c r="A261" s="86" t="s">
        <v>250</v>
      </c>
      <c r="B261" s="233">
        <v>475</v>
      </c>
      <c r="C261" s="210" t="s">
        <v>520</v>
      </c>
      <c r="D261" s="92" t="s">
        <v>769</v>
      </c>
      <c r="E261" s="92" t="s">
        <v>713</v>
      </c>
      <c r="F261" s="179">
        <v>1282.5</v>
      </c>
      <c r="G261" s="179">
        <v>1330.6</v>
      </c>
      <c r="H261" s="179">
        <v>1357.5</v>
      </c>
    </row>
    <row r="262" spans="1:8" ht="45.75" customHeight="1">
      <c r="A262" s="214" t="s">
        <v>524</v>
      </c>
      <c r="B262" s="233">
        <v>475</v>
      </c>
      <c r="C262" s="210" t="s">
        <v>520</v>
      </c>
      <c r="D262" s="92" t="s">
        <v>595</v>
      </c>
      <c r="E262" s="92"/>
      <c r="F262" s="178">
        <f>F263+F264+F265</f>
        <v>81551</v>
      </c>
      <c r="G262" s="178">
        <f>G263+G264+G265</f>
        <v>72844</v>
      </c>
      <c r="H262" s="178">
        <f>H263+H264+H265</f>
        <v>71201</v>
      </c>
    </row>
    <row r="263" spans="1:8" ht="23.25" customHeight="1">
      <c r="A263" s="86" t="s">
        <v>760</v>
      </c>
      <c r="B263" s="125">
        <v>475</v>
      </c>
      <c r="C263" s="125" t="s">
        <v>661</v>
      </c>
      <c r="D263" s="92" t="s">
        <v>595</v>
      </c>
      <c r="E263" s="92" t="s">
        <v>713</v>
      </c>
      <c r="F263" s="178">
        <v>34119</v>
      </c>
      <c r="G263" s="178">
        <v>34119</v>
      </c>
      <c r="H263" s="178">
        <v>34119</v>
      </c>
    </row>
    <row r="264" spans="1:8" ht="26.25" customHeight="1">
      <c r="A264" s="86" t="s">
        <v>250</v>
      </c>
      <c r="B264" s="125">
        <v>475</v>
      </c>
      <c r="C264" s="125" t="s">
        <v>661</v>
      </c>
      <c r="D264" s="92" t="s">
        <v>639</v>
      </c>
      <c r="E264" s="92" t="s">
        <v>713</v>
      </c>
      <c r="F264" s="178">
        <v>31075</v>
      </c>
      <c r="G264" s="178">
        <v>21075</v>
      </c>
      <c r="H264" s="178">
        <v>21075</v>
      </c>
    </row>
    <row r="265" spans="1:8" ht="25.5" customHeight="1">
      <c r="A265" s="86" t="s">
        <v>892</v>
      </c>
      <c r="B265" s="125">
        <v>475</v>
      </c>
      <c r="C265" s="125" t="s">
        <v>661</v>
      </c>
      <c r="D265" s="92" t="s">
        <v>891</v>
      </c>
      <c r="E265" s="92" t="s">
        <v>713</v>
      </c>
      <c r="F265" s="178">
        <v>16357</v>
      </c>
      <c r="G265" s="178">
        <v>17650</v>
      </c>
      <c r="H265" s="178">
        <v>16007</v>
      </c>
    </row>
    <row r="266" spans="1:8" ht="27" customHeight="1">
      <c r="A266" s="88" t="s">
        <v>459</v>
      </c>
      <c r="B266" s="232">
        <v>475</v>
      </c>
      <c r="C266" s="209" t="s">
        <v>521</v>
      </c>
      <c r="D266" s="139"/>
      <c r="E266" s="139"/>
      <c r="F266" s="177">
        <f t="shared" ref="F266:H267" si="36">SUM(F267)</f>
        <v>402553.5</v>
      </c>
      <c r="G266" s="177">
        <f t="shared" si="36"/>
        <v>356534.1</v>
      </c>
      <c r="H266" s="177">
        <f t="shared" si="36"/>
        <v>360041.3</v>
      </c>
    </row>
    <row r="267" spans="1:8" ht="27.75" customHeight="1">
      <c r="A267" s="88" t="s">
        <v>333</v>
      </c>
      <c r="B267" s="232">
        <v>475</v>
      </c>
      <c r="C267" s="209" t="s">
        <v>521</v>
      </c>
      <c r="D267" s="139" t="s">
        <v>532</v>
      </c>
      <c r="E267" s="139"/>
      <c r="F267" s="177">
        <f t="shared" si="36"/>
        <v>402553.5</v>
      </c>
      <c r="G267" s="177">
        <f t="shared" si="36"/>
        <v>356534.1</v>
      </c>
      <c r="H267" s="177">
        <f t="shared" si="36"/>
        <v>360041.3</v>
      </c>
    </row>
    <row r="268" spans="1:8" ht="44.25" customHeight="1">
      <c r="A268" s="214" t="s">
        <v>571</v>
      </c>
      <c r="B268" s="233">
        <v>475</v>
      </c>
      <c r="C268" s="210" t="s">
        <v>521</v>
      </c>
      <c r="D268" s="92" t="s">
        <v>596</v>
      </c>
      <c r="E268" s="92"/>
      <c r="F268" s="178">
        <f>SUM(F269,F272)</f>
        <v>402553.5</v>
      </c>
      <c r="G268" s="178">
        <f>SUM(G269,G272)</f>
        <v>356534.1</v>
      </c>
      <c r="H268" s="178">
        <f>SUM(H269,H272)</f>
        <v>360041.3</v>
      </c>
    </row>
    <row r="269" spans="1:8" ht="90" customHeight="1">
      <c r="A269" s="214" t="s">
        <v>438</v>
      </c>
      <c r="B269" s="233">
        <v>475</v>
      </c>
      <c r="C269" s="210" t="s">
        <v>521</v>
      </c>
      <c r="D269" s="92" t="s">
        <v>597</v>
      </c>
      <c r="E269" s="92"/>
      <c r="F269" s="179">
        <f>F270+F271</f>
        <v>225681.6</v>
      </c>
      <c r="G269" s="179">
        <f>G270+G271</f>
        <v>229844.2</v>
      </c>
      <c r="H269" s="179">
        <f>H270+H271</f>
        <v>234773.1</v>
      </c>
    </row>
    <row r="270" spans="1:8" ht="26.25" customHeight="1">
      <c r="A270" s="86" t="s">
        <v>760</v>
      </c>
      <c r="B270" s="233">
        <v>475</v>
      </c>
      <c r="C270" s="210" t="s">
        <v>521</v>
      </c>
      <c r="D270" s="92" t="s">
        <v>597</v>
      </c>
      <c r="E270" s="92" t="s">
        <v>713</v>
      </c>
      <c r="F270" s="179">
        <v>223425</v>
      </c>
      <c r="G270" s="179">
        <v>227546</v>
      </c>
      <c r="H270" s="179">
        <v>232425</v>
      </c>
    </row>
    <row r="271" spans="1:8" ht="18" customHeight="1">
      <c r="A271" s="86" t="s">
        <v>250</v>
      </c>
      <c r="B271" s="233">
        <v>475</v>
      </c>
      <c r="C271" s="210" t="s">
        <v>521</v>
      </c>
      <c r="D271" s="92" t="s">
        <v>768</v>
      </c>
      <c r="E271" s="92" t="s">
        <v>713</v>
      </c>
      <c r="F271" s="179">
        <v>2256.6</v>
      </c>
      <c r="G271" s="179">
        <v>2298.1999999999998</v>
      </c>
      <c r="H271" s="179">
        <v>2348.1</v>
      </c>
    </row>
    <row r="272" spans="1:8" ht="40.5" customHeight="1">
      <c r="A272" s="214" t="s">
        <v>439</v>
      </c>
      <c r="B272" s="233">
        <v>475</v>
      </c>
      <c r="C272" s="210" t="s">
        <v>521</v>
      </c>
      <c r="D272" s="92" t="s">
        <v>598</v>
      </c>
      <c r="E272" s="92"/>
      <c r="F272" s="178">
        <f>F273+F274+F275+F276+F277+F278</f>
        <v>176871.90000000002</v>
      </c>
      <c r="G272" s="178">
        <f>G273+G274+G275+G276+G277+G278</f>
        <v>126689.9</v>
      </c>
      <c r="H272" s="178">
        <f>H273+H274+H275+H276+H277+H278</f>
        <v>125268.2</v>
      </c>
    </row>
    <row r="273" spans="1:8" ht="27.75" customHeight="1">
      <c r="A273" s="86" t="s">
        <v>760</v>
      </c>
      <c r="B273" s="233">
        <v>475</v>
      </c>
      <c r="C273" s="210" t="s">
        <v>521</v>
      </c>
      <c r="D273" s="92" t="s">
        <v>598</v>
      </c>
      <c r="E273" s="92" t="s">
        <v>713</v>
      </c>
      <c r="F273" s="178">
        <v>62648</v>
      </c>
      <c r="G273" s="178">
        <v>62648</v>
      </c>
      <c r="H273" s="178">
        <v>62648</v>
      </c>
    </row>
    <row r="274" spans="1:8" ht="24" customHeight="1">
      <c r="A274" s="86" t="s">
        <v>250</v>
      </c>
      <c r="B274" s="233">
        <v>475</v>
      </c>
      <c r="C274" s="210" t="s">
        <v>521</v>
      </c>
      <c r="D274" s="92" t="s">
        <v>733</v>
      </c>
      <c r="E274" s="92" t="s">
        <v>713</v>
      </c>
      <c r="F274" s="178">
        <v>59866</v>
      </c>
      <c r="G274" s="178">
        <v>24379</v>
      </c>
      <c r="H274" s="178">
        <v>23392</v>
      </c>
    </row>
    <row r="275" spans="1:8" ht="30.75" customHeight="1">
      <c r="A275" s="86" t="s">
        <v>892</v>
      </c>
      <c r="B275" s="233">
        <v>475</v>
      </c>
      <c r="C275" s="210" t="s">
        <v>521</v>
      </c>
      <c r="D275" s="92" t="s">
        <v>895</v>
      </c>
      <c r="E275" s="92" t="s">
        <v>713</v>
      </c>
      <c r="F275" s="178">
        <v>6218</v>
      </c>
      <c r="G275" s="178">
        <v>6323</v>
      </c>
      <c r="H275" s="178">
        <v>6323</v>
      </c>
    </row>
    <row r="276" spans="1:8" ht="30.75" customHeight="1">
      <c r="A276" s="93" t="s">
        <v>954</v>
      </c>
      <c r="B276" s="233">
        <v>475</v>
      </c>
      <c r="C276" s="210" t="s">
        <v>521</v>
      </c>
      <c r="D276" s="92" t="s">
        <v>955</v>
      </c>
      <c r="E276" s="92" t="s">
        <v>860</v>
      </c>
      <c r="F276" s="178">
        <v>17030.2</v>
      </c>
      <c r="G276" s="178">
        <v>17030.2</v>
      </c>
      <c r="H276" s="178">
        <v>17186.400000000001</v>
      </c>
    </row>
    <row r="277" spans="1:8" ht="30.75" customHeight="1">
      <c r="A277" s="93" t="s">
        <v>956</v>
      </c>
      <c r="B277" s="233">
        <v>475</v>
      </c>
      <c r="C277" s="210" t="s">
        <v>521</v>
      </c>
      <c r="D277" s="92" t="s">
        <v>957</v>
      </c>
      <c r="E277" s="92" t="s">
        <v>860</v>
      </c>
      <c r="F277" s="178">
        <v>16309.7</v>
      </c>
      <c r="G277" s="178">
        <v>16309.7</v>
      </c>
      <c r="H277" s="178">
        <v>15718.8</v>
      </c>
    </row>
    <row r="278" spans="1:8" ht="30.75" customHeight="1">
      <c r="A278" s="93" t="s">
        <v>958</v>
      </c>
      <c r="B278" s="233">
        <v>475</v>
      </c>
      <c r="C278" s="210" t="s">
        <v>521</v>
      </c>
      <c r="D278" s="92" t="s">
        <v>959</v>
      </c>
      <c r="E278" s="92" t="s">
        <v>860</v>
      </c>
      <c r="F278" s="178">
        <v>14800</v>
      </c>
      <c r="G278" s="178"/>
      <c r="H278" s="178"/>
    </row>
    <row r="279" spans="1:8" ht="23.25" customHeight="1">
      <c r="A279" s="88" t="s">
        <v>656</v>
      </c>
      <c r="B279" s="232">
        <v>475</v>
      </c>
      <c r="C279" s="139" t="s">
        <v>652</v>
      </c>
      <c r="D279" s="92"/>
      <c r="E279" s="92"/>
      <c r="F279" s="177">
        <f t="shared" ref="F279:H280" si="37">SUM(F280)</f>
        <v>44133</v>
      </c>
      <c r="G279" s="177">
        <f t="shared" si="37"/>
        <v>44133</v>
      </c>
      <c r="H279" s="177">
        <f t="shared" si="37"/>
        <v>44133</v>
      </c>
    </row>
    <row r="280" spans="1:8" ht="40.5" customHeight="1">
      <c r="A280" s="84" t="s">
        <v>334</v>
      </c>
      <c r="B280" s="232">
        <v>475</v>
      </c>
      <c r="C280" s="139" t="s">
        <v>652</v>
      </c>
      <c r="D280" s="139" t="s">
        <v>533</v>
      </c>
      <c r="E280" s="139"/>
      <c r="F280" s="177">
        <f t="shared" si="37"/>
        <v>44133</v>
      </c>
      <c r="G280" s="177">
        <f t="shared" si="37"/>
        <v>44133</v>
      </c>
      <c r="H280" s="177">
        <f t="shared" si="37"/>
        <v>44133</v>
      </c>
    </row>
    <row r="281" spans="1:8" ht="34.5" customHeight="1">
      <c r="A281" s="85" t="s">
        <v>560</v>
      </c>
      <c r="B281" s="233">
        <v>475</v>
      </c>
      <c r="C281" s="92" t="s">
        <v>652</v>
      </c>
      <c r="D281" s="92" t="s">
        <v>533</v>
      </c>
      <c r="E281" s="92"/>
      <c r="F281" s="178">
        <f>F282+F285</f>
        <v>44133</v>
      </c>
      <c r="G281" s="178">
        <f>G282+G285</f>
        <v>44133</v>
      </c>
      <c r="H281" s="178">
        <f>H282+H285</f>
        <v>44133</v>
      </c>
    </row>
    <row r="282" spans="1:8" ht="34.5" customHeight="1">
      <c r="A282" s="214" t="s">
        <v>716</v>
      </c>
      <c r="B282" s="233">
        <v>475</v>
      </c>
      <c r="C282" s="92" t="s">
        <v>652</v>
      </c>
      <c r="D282" s="92" t="s">
        <v>972</v>
      </c>
      <c r="E282" s="92"/>
      <c r="F282" s="178">
        <f>F283+F284</f>
        <v>22402</v>
      </c>
      <c r="G282" s="178">
        <f t="shared" ref="G282:H282" si="38">G283+G284</f>
        <v>22402</v>
      </c>
      <c r="H282" s="178">
        <f t="shared" si="38"/>
        <v>22402</v>
      </c>
    </row>
    <row r="283" spans="1:8" ht="22.5" customHeight="1">
      <c r="A283" s="86" t="s">
        <v>970</v>
      </c>
      <c r="B283" s="233">
        <v>475</v>
      </c>
      <c r="C283" s="92" t="s">
        <v>652</v>
      </c>
      <c r="D283" s="92" t="s">
        <v>600</v>
      </c>
      <c r="E283" s="92" t="s">
        <v>713</v>
      </c>
      <c r="F283" s="178">
        <v>19925</v>
      </c>
      <c r="G283" s="178">
        <v>19925</v>
      </c>
      <c r="H283" s="178">
        <v>19925</v>
      </c>
    </row>
    <row r="284" spans="1:8" ht="24" customHeight="1">
      <c r="A284" s="86" t="s">
        <v>704</v>
      </c>
      <c r="B284" s="233">
        <v>475</v>
      </c>
      <c r="C284" s="92" t="s">
        <v>652</v>
      </c>
      <c r="D284" s="92" t="s">
        <v>969</v>
      </c>
      <c r="E284" s="92" t="s">
        <v>713</v>
      </c>
      <c r="F284" s="178">
        <v>2477</v>
      </c>
      <c r="G284" s="178">
        <v>2477</v>
      </c>
      <c r="H284" s="178">
        <v>2477</v>
      </c>
    </row>
    <row r="285" spans="1:8" ht="27.75" customHeight="1">
      <c r="A285" s="214" t="s">
        <v>715</v>
      </c>
      <c r="B285" s="233">
        <v>475</v>
      </c>
      <c r="C285" s="92" t="s">
        <v>652</v>
      </c>
      <c r="D285" s="92" t="s">
        <v>971</v>
      </c>
      <c r="E285" s="92"/>
      <c r="F285" s="178">
        <f>F286+F287</f>
        <v>21731</v>
      </c>
      <c r="G285" s="178">
        <f t="shared" ref="G285:H285" si="39">G286+G287</f>
        <v>21731</v>
      </c>
      <c r="H285" s="178">
        <f t="shared" si="39"/>
        <v>21731</v>
      </c>
    </row>
    <row r="286" spans="1:8" ht="18.75" customHeight="1">
      <c r="A286" s="86" t="s">
        <v>970</v>
      </c>
      <c r="B286" s="233">
        <v>475</v>
      </c>
      <c r="C286" s="92" t="s">
        <v>652</v>
      </c>
      <c r="D286" s="92" t="s">
        <v>714</v>
      </c>
      <c r="E286" s="92" t="s">
        <v>713</v>
      </c>
      <c r="F286" s="178">
        <v>20096</v>
      </c>
      <c r="G286" s="178">
        <v>20096</v>
      </c>
      <c r="H286" s="178">
        <v>20096</v>
      </c>
    </row>
    <row r="287" spans="1:8" ht="20.25" customHeight="1">
      <c r="A287" s="86" t="s">
        <v>704</v>
      </c>
      <c r="B287" s="233"/>
      <c r="C287" s="92" t="s">
        <v>652</v>
      </c>
      <c r="D287" s="92" t="s">
        <v>890</v>
      </c>
      <c r="E287" s="92" t="s">
        <v>713</v>
      </c>
      <c r="F287" s="178">
        <v>1635</v>
      </c>
      <c r="G287" s="178">
        <v>1635</v>
      </c>
      <c r="H287" s="178">
        <v>1635</v>
      </c>
    </row>
    <row r="288" spans="1:8" ht="24" customHeight="1">
      <c r="A288" s="84" t="s">
        <v>159</v>
      </c>
      <c r="B288" s="232">
        <v>475</v>
      </c>
      <c r="C288" s="209" t="s">
        <v>118</v>
      </c>
      <c r="D288" s="139"/>
      <c r="E288" s="139"/>
      <c r="F288" s="177">
        <f>SUM(F294,F291)</f>
        <v>13574</v>
      </c>
      <c r="G288" s="177">
        <f>SUM(G294,G291)</f>
        <v>13574</v>
      </c>
      <c r="H288" s="177">
        <f>SUM(H294,H291)</f>
        <v>13574</v>
      </c>
    </row>
    <row r="289" spans="1:8" ht="44.25" customHeight="1">
      <c r="A289" s="84" t="s">
        <v>1024</v>
      </c>
      <c r="B289" s="232">
        <v>475</v>
      </c>
      <c r="C289" s="209" t="s">
        <v>118</v>
      </c>
      <c r="D289" s="139" t="s">
        <v>535</v>
      </c>
      <c r="E289" s="139"/>
      <c r="F289" s="177">
        <f>SUM(F291)</f>
        <v>10177</v>
      </c>
      <c r="G289" s="177">
        <f>SUM(G291)</f>
        <v>10177</v>
      </c>
      <c r="H289" s="177">
        <f>SUM(H291)</f>
        <v>10177</v>
      </c>
    </row>
    <row r="290" spans="1:8" ht="32.25" customHeight="1">
      <c r="A290" s="85" t="s">
        <v>603</v>
      </c>
      <c r="B290" s="233">
        <v>475</v>
      </c>
      <c r="C290" s="210" t="s">
        <v>118</v>
      </c>
      <c r="D290" s="92" t="s">
        <v>633</v>
      </c>
      <c r="E290" s="92"/>
      <c r="F290" s="178">
        <f>SUM(F291)</f>
        <v>10177</v>
      </c>
      <c r="G290" s="178">
        <f>SUM(G291)</f>
        <v>10177</v>
      </c>
      <c r="H290" s="178">
        <f>SUM(H291)</f>
        <v>10177</v>
      </c>
    </row>
    <row r="291" spans="1:8" ht="54" customHeight="1">
      <c r="A291" s="85" t="s">
        <v>335</v>
      </c>
      <c r="B291" s="233">
        <v>475</v>
      </c>
      <c r="C291" s="210" t="s">
        <v>118</v>
      </c>
      <c r="D291" s="92" t="s">
        <v>604</v>
      </c>
      <c r="E291" s="92"/>
      <c r="F291" s="178">
        <f>SUM(F292:F293)</f>
        <v>10177</v>
      </c>
      <c r="G291" s="178">
        <f>SUM(G292:G293)</f>
        <v>10177</v>
      </c>
      <c r="H291" s="178">
        <f>SUM(H292:H293)</f>
        <v>10177</v>
      </c>
    </row>
    <row r="292" spans="1:8" ht="22.5" customHeight="1">
      <c r="A292" s="214" t="s">
        <v>251</v>
      </c>
      <c r="B292" s="233">
        <v>475</v>
      </c>
      <c r="C292" s="210" t="s">
        <v>118</v>
      </c>
      <c r="D292" s="92" t="s">
        <v>604</v>
      </c>
      <c r="E292" s="92" t="s">
        <v>248</v>
      </c>
      <c r="F292" s="178">
        <v>8742</v>
      </c>
      <c r="G292" s="178">
        <v>8742</v>
      </c>
      <c r="H292" s="178">
        <v>8742</v>
      </c>
    </row>
    <row r="293" spans="1:8" ht="36.75" customHeight="1">
      <c r="A293" s="85" t="s">
        <v>324</v>
      </c>
      <c r="B293" s="233">
        <v>475</v>
      </c>
      <c r="C293" s="210" t="s">
        <v>118</v>
      </c>
      <c r="D293" s="92" t="s">
        <v>604</v>
      </c>
      <c r="E293" s="92" t="s">
        <v>323</v>
      </c>
      <c r="F293" s="178">
        <v>1435</v>
      </c>
      <c r="G293" s="178">
        <v>1435</v>
      </c>
      <c r="H293" s="178">
        <v>1435</v>
      </c>
    </row>
    <row r="294" spans="1:8" ht="19.5" customHeight="1">
      <c r="A294" s="84" t="s">
        <v>433</v>
      </c>
      <c r="B294" s="232">
        <v>475</v>
      </c>
      <c r="C294" s="209" t="s">
        <v>118</v>
      </c>
      <c r="D294" s="139" t="s">
        <v>391</v>
      </c>
      <c r="E294" s="139"/>
      <c r="F294" s="177">
        <f>SUM(F295)</f>
        <v>3397</v>
      </c>
      <c r="G294" s="177">
        <f>SUM(G295)</f>
        <v>3397</v>
      </c>
      <c r="H294" s="177">
        <f>SUM(H295)</f>
        <v>3397</v>
      </c>
    </row>
    <row r="295" spans="1:8" ht="35.25" customHeight="1">
      <c r="A295" s="93" t="s">
        <v>44</v>
      </c>
      <c r="B295" s="233">
        <v>475</v>
      </c>
      <c r="C295" s="210" t="s">
        <v>118</v>
      </c>
      <c r="D295" s="92" t="s">
        <v>538</v>
      </c>
      <c r="E295" s="92"/>
      <c r="F295" s="178">
        <f>SUM(F298,F296)</f>
        <v>3397</v>
      </c>
      <c r="G295" s="178">
        <f>SUM(G298,G296)</f>
        <v>3397</v>
      </c>
      <c r="H295" s="178">
        <f>SUM(H298,H296)</f>
        <v>3397</v>
      </c>
    </row>
    <row r="296" spans="1:8" ht="29.25" customHeight="1">
      <c r="A296" s="85" t="s">
        <v>326</v>
      </c>
      <c r="B296" s="233">
        <v>475</v>
      </c>
      <c r="C296" s="210" t="s">
        <v>118</v>
      </c>
      <c r="D296" s="92" t="s">
        <v>539</v>
      </c>
      <c r="E296" s="92"/>
      <c r="F296" s="178">
        <f>SUM(F297)</f>
        <v>3007</v>
      </c>
      <c r="G296" s="178">
        <f>SUM(G297)</f>
        <v>3007</v>
      </c>
      <c r="H296" s="178">
        <f>SUM(H297)</f>
        <v>3007</v>
      </c>
    </row>
    <row r="297" spans="1:8" ht="38.25" customHeight="1">
      <c r="A297" s="85" t="s">
        <v>328</v>
      </c>
      <c r="B297" s="233">
        <v>475</v>
      </c>
      <c r="C297" s="210" t="s">
        <v>118</v>
      </c>
      <c r="D297" s="92" t="s">
        <v>539</v>
      </c>
      <c r="E297" s="92" t="s">
        <v>327</v>
      </c>
      <c r="F297" s="178">
        <v>3007</v>
      </c>
      <c r="G297" s="178">
        <v>3007</v>
      </c>
      <c r="H297" s="178">
        <v>3007</v>
      </c>
    </row>
    <row r="298" spans="1:8" ht="33.75" customHeight="1">
      <c r="A298" s="85" t="s">
        <v>300</v>
      </c>
      <c r="B298" s="233">
        <v>475</v>
      </c>
      <c r="C298" s="210" t="s">
        <v>118</v>
      </c>
      <c r="D298" s="92" t="s">
        <v>540</v>
      </c>
      <c r="E298" s="92"/>
      <c r="F298" s="178">
        <f>SUM(F299)</f>
        <v>390</v>
      </c>
      <c r="G298" s="178">
        <f>SUM(G299)</f>
        <v>390</v>
      </c>
      <c r="H298" s="178">
        <f>SUM(H299)</f>
        <v>390</v>
      </c>
    </row>
    <row r="299" spans="1:8" ht="32.25" customHeight="1">
      <c r="A299" s="85" t="s">
        <v>324</v>
      </c>
      <c r="B299" s="233">
        <v>475</v>
      </c>
      <c r="C299" s="210" t="s">
        <v>118</v>
      </c>
      <c r="D299" s="92" t="s">
        <v>540</v>
      </c>
      <c r="E299" s="92" t="s">
        <v>323</v>
      </c>
      <c r="F299" s="178">
        <v>390</v>
      </c>
      <c r="G299" s="178">
        <v>390</v>
      </c>
      <c r="H299" s="178">
        <v>390</v>
      </c>
    </row>
    <row r="300" spans="1:8" ht="30" customHeight="1">
      <c r="A300" s="84" t="s">
        <v>196</v>
      </c>
      <c r="B300" s="232">
        <v>475</v>
      </c>
      <c r="C300" s="209" t="s">
        <v>182</v>
      </c>
      <c r="D300" s="92"/>
      <c r="E300" s="92"/>
      <c r="F300" s="177">
        <f>F301</f>
        <v>2887.2</v>
      </c>
      <c r="G300" s="177">
        <f>G301</f>
        <v>0</v>
      </c>
      <c r="H300" s="177">
        <f>H301</f>
        <v>0</v>
      </c>
    </row>
    <row r="301" spans="1:8" ht="33.75" customHeight="1">
      <c r="A301" s="215" t="s">
        <v>1022</v>
      </c>
      <c r="B301" s="232">
        <v>475</v>
      </c>
      <c r="C301" s="209" t="s">
        <v>182</v>
      </c>
      <c r="D301" s="139" t="s">
        <v>428</v>
      </c>
      <c r="E301" s="139"/>
      <c r="F301" s="177">
        <f t="shared" ref="F301:H304" si="40">SUM(F302)</f>
        <v>2887.2</v>
      </c>
      <c r="G301" s="177">
        <f t="shared" si="40"/>
        <v>0</v>
      </c>
      <c r="H301" s="177">
        <f t="shared" si="40"/>
        <v>0</v>
      </c>
    </row>
    <row r="302" spans="1:8" ht="20.25" customHeight="1">
      <c r="A302" s="93" t="s">
        <v>16</v>
      </c>
      <c r="B302" s="233">
        <v>475</v>
      </c>
      <c r="C302" s="210" t="s">
        <v>182</v>
      </c>
      <c r="D302" s="92" t="s">
        <v>546</v>
      </c>
      <c r="E302" s="92"/>
      <c r="F302" s="178">
        <f t="shared" si="40"/>
        <v>2887.2</v>
      </c>
      <c r="G302" s="178">
        <f t="shared" si="40"/>
        <v>0</v>
      </c>
      <c r="H302" s="178">
        <f t="shared" si="40"/>
        <v>0</v>
      </c>
    </row>
    <row r="303" spans="1:8" ht="30" customHeight="1">
      <c r="A303" s="93" t="s">
        <v>612</v>
      </c>
      <c r="B303" s="233">
        <v>475</v>
      </c>
      <c r="C303" s="210" t="s">
        <v>182</v>
      </c>
      <c r="D303" s="92" t="s">
        <v>613</v>
      </c>
      <c r="E303" s="92"/>
      <c r="F303" s="178">
        <f t="shared" si="40"/>
        <v>2887.2</v>
      </c>
      <c r="G303" s="178">
        <f t="shared" si="40"/>
        <v>0</v>
      </c>
      <c r="H303" s="178">
        <f t="shared" si="40"/>
        <v>0</v>
      </c>
    </row>
    <row r="304" spans="1:8" ht="63.75">
      <c r="A304" s="85" t="s">
        <v>7</v>
      </c>
      <c r="B304" s="233">
        <v>475</v>
      </c>
      <c r="C304" s="210" t="s">
        <v>182</v>
      </c>
      <c r="D304" s="92" t="s">
        <v>614</v>
      </c>
      <c r="E304" s="92"/>
      <c r="F304" s="178">
        <f t="shared" si="40"/>
        <v>2887.2</v>
      </c>
      <c r="G304" s="178">
        <f t="shared" si="40"/>
        <v>0</v>
      </c>
      <c r="H304" s="178">
        <f t="shared" si="40"/>
        <v>0</v>
      </c>
    </row>
    <row r="305" spans="1:8" ht="16.5" customHeight="1">
      <c r="A305" s="85" t="s">
        <v>250</v>
      </c>
      <c r="B305" s="233">
        <v>475</v>
      </c>
      <c r="C305" s="210" t="s">
        <v>182</v>
      </c>
      <c r="D305" s="92" t="s">
        <v>614</v>
      </c>
      <c r="E305" s="92" t="s">
        <v>713</v>
      </c>
      <c r="F305" s="179">
        <v>2887.2</v>
      </c>
      <c r="G305" s="179"/>
      <c r="H305" s="179"/>
    </row>
    <row r="306" spans="1:8" ht="21.75" customHeight="1">
      <c r="A306" s="88" t="s">
        <v>195</v>
      </c>
      <c r="B306" s="232">
        <v>475</v>
      </c>
      <c r="C306" s="209" t="s">
        <v>177</v>
      </c>
      <c r="D306" s="139"/>
      <c r="E306" s="139"/>
      <c r="F306" s="177">
        <f t="shared" ref="F306:H307" si="41">SUM(F307)</f>
        <v>3200</v>
      </c>
      <c r="G306" s="177">
        <f t="shared" si="41"/>
        <v>3200</v>
      </c>
      <c r="H306" s="177">
        <f t="shared" si="41"/>
        <v>3200</v>
      </c>
    </row>
    <row r="307" spans="1:8" ht="31.5" customHeight="1">
      <c r="A307" s="215" t="s">
        <v>1022</v>
      </c>
      <c r="B307" s="232">
        <v>475</v>
      </c>
      <c r="C307" s="209" t="s">
        <v>177</v>
      </c>
      <c r="D307" s="139" t="s">
        <v>428</v>
      </c>
      <c r="E307" s="92"/>
      <c r="F307" s="177">
        <f t="shared" si="41"/>
        <v>3200</v>
      </c>
      <c r="G307" s="177">
        <f t="shared" si="41"/>
        <v>3200</v>
      </c>
      <c r="H307" s="177">
        <f t="shared" si="41"/>
        <v>3200</v>
      </c>
    </row>
    <row r="308" spans="1:8" ht="19.5" customHeight="1">
      <c r="A308" s="93" t="s">
        <v>64</v>
      </c>
      <c r="B308" s="233">
        <v>475</v>
      </c>
      <c r="C308" s="210" t="s">
        <v>177</v>
      </c>
      <c r="D308" s="92" t="s">
        <v>547</v>
      </c>
      <c r="E308" s="92"/>
      <c r="F308" s="178">
        <f t="shared" ref="F308:H310" si="42">F309</f>
        <v>3200</v>
      </c>
      <c r="G308" s="178">
        <f t="shared" si="42"/>
        <v>3200</v>
      </c>
      <c r="H308" s="178">
        <f t="shared" si="42"/>
        <v>3200</v>
      </c>
    </row>
    <row r="309" spans="1:8" ht="30" customHeight="1">
      <c r="A309" s="93" t="s">
        <v>612</v>
      </c>
      <c r="B309" s="233">
        <v>475</v>
      </c>
      <c r="C309" s="210" t="s">
        <v>177</v>
      </c>
      <c r="D309" s="92" t="s">
        <v>615</v>
      </c>
      <c r="E309" s="92"/>
      <c r="F309" s="178">
        <f t="shared" si="42"/>
        <v>3200</v>
      </c>
      <c r="G309" s="178">
        <f t="shared" si="42"/>
        <v>3200</v>
      </c>
      <c r="H309" s="178">
        <f t="shared" si="42"/>
        <v>3200</v>
      </c>
    </row>
    <row r="310" spans="1:8" ht="96" customHeight="1">
      <c r="A310" s="85" t="s">
        <v>442</v>
      </c>
      <c r="B310" s="233">
        <v>475</v>
      </c>
      <c r="C310" s="210" t="s">
        <v>177</v>
      </c>
      <c r="D310" s="92" t="s">
        <v>616</v>
      </c>
      <c r="E310" s="139"/>
      <c r="F310" s="178">
        <f t="shared" si="42"/>
        <v>3200</v>
      </c>
      <c r="G310" s="178">
        <f t="shared" si="42"/>
        <v>3200</v>
      </c>
      <c r="H310" s="178">
        <f t="shared" si="42"/>
        <v>3200</v>
      </c>
    </row>
    <row r="311" spans="1:8" ht="22.5" customHeight="1">
      <c r="A311" s="85" t="s">
        <v>250</v>
      </c>
      <c r="B311" s="233">
        <v>475</v>
      </c>
      <c r="C311" s="210" t="s">
        <v>177</v>
      </c>
      <c r="D311" s="92" t="s">
        <v>616</v>
      </c>
      <c r="E311" s="92" t="s">
        <v>671</v>
      </c>
      <c r="F311" s="179">
        <v>3200</v>
      </c>
      <c r="G311" s="179">
        <v>3200</v>
      </c>
      <c r="H311" s="179">
        <v>3200</v>
      </c>
    </row>
    <row r="312" spans="1:8" ht="32.25" customHeight="1">
      <c r="A312" s="228" t="s">
        <v>178</v>
      </c>
      <c r="B312" s="232">
        <v>476</v>
      </c>
      <c r="C312" s="210"/>
      <c r="D312" s="92"/>
      <c r="E312" s="92"/>
      <c r="F312" s="177">
        <f>F313+F318</f>
        <v>18300</v>
      </c>
      <c r="G312" s="177">
        <f>SUM(G318+G313)</f>
        <v>18300</v>
      </c>
      <c r="H312" s="177">
        <f>SUM(H318+H313)</f>
        <v>18300</v>
      </c>
    </row>
    <row r="313" spans="1:8" ht="21" customHeight="1">
      <c r="A313" s="84" t="s">
        <v>460</v>
      </c>
      <c r="B313" s="232">
        <v>476</v>
      </c>
      <c r="C313" s="209" t="s">
        <v>179</v>
      </c>
      <c r="D313" s="139"/>
      <c r="E313" s="139"/>
      <c r="F313" s="177">
        <f>SUM(F314)</f>
        <v>650</v>
      </c>
      <c r="G313" s="177">
        <f>SUM(G314)</f>
        <v>650</v>
      </c>
      <c r="H313" s="177">
        <f>SUM(H314)</f>
        <v>650</v>
      </c>
    </row>
    <row r="314" spans="1:8" ht="48" customHeight="1">
      <c r="A314" s="215" t="s">
        <v>1025</v>
      </c>
      <c r="B314" s="232">
        <v>476</v>
      </c>
      <c r="C314" s="209" t="s">
        <v>179</v>
      </c>
      <c r="D314" s="139" t="s">
        <v>548</v>
      </c>
      <c r="E314" s="139"/>
      <c r="F314" s="177">
        <f>SUM(F316)</f>
        <v>650</v>
      </c>
      <c r="G314" s="177">
        <f>SUM(G316)</f>
        <v>650</v>
      </c>
      <c r="H314" s="177">
        <f>SUM(H316)</f>
        <v>650</v>
      </c>
    </row>
    <row r="315" spans="1:8" ht="33.75" customHeight="1">
      <c r="A315" s="93" t="s">
        <v>601</v>
      </c>
      <c r="B315" s="233">
        <v>476</v>
      </c>
      <c r="C315" s="210" t="s">
        <v>179</v>
      </c>
      <c r="D315" s="92" t="s">
        <v>611</v>
      </c>
      <c r="E315" s="139"/>
      <c r="F315" s="178">
        <f>F316</f>
        <v>650</v>
      </c>
      <c r="G315" s="178">
        <f>G316</f>
        <v>650</v>
      </c>
      <c r="H315" s="178">
        <f>H316</f>
        <v>650</v>
      </c>
    </row>
    <row r="316" spans="1:8" ht="24" customHeight="1">
      <c r="A316" s="85" t="s">
        <v>15</v>
      </c>
      <c r="B316" s="233">
        <v>476</v>
      </c>
      <c r="C316" s="210" t="s">
        <v>179</v>
      </c>
      <c r="D316" s="92" t="s">
        <v>602</v>
      </c>
      <c r="E316" s="92"/>
      <c r="F316" s="178">
        <f>SUM(F317)</f>
        <v>650</v>
      </c>
      <c r="G316" s="178">
        <f>SUM(G317)</f>
        <v>650</v>
      </c>
      <c r="H316" s="178">
        <f>SUM(H317)</f>
        <v>650</v>
      </c>
    </row>
    <row r="317" spans="1:8" ht="35.25" customHeight="1">
      <c r="A317" s="86" t="s">
        <v>324</v>
      </c>
      <c r="B317" s="233">
        <v>476</v>
      </c>
      <c r="C317" s="210" t="s">
        <v>179</v>
      </c>
      <c r="D317" s="92" t="s">
        <v>602</v>
      </c>
      <c r="E317" s="92" t="s">
        <v>323</v>
      </c>
      <c r="F317" s="178">
        <v>650</v>
      </c>
      <c r="G317" s="178">
        <v>650</v>
      </c>
      <c r="H317" s="178">
        <v>650</v>
      </c>
    </row>
    <row r="318" spans="1:8" ht="21" customHeight="1">
      <c r="A318" s="84" t="s">
        <v>274</v>
      </c>
      <c r="B318" s="232">
        <v>476</v>
      </c>
      <c r="C318" s="209" t="s">
        <v>180</v>
      </c>
      <c r="D318" s="139"/>
      <c r="E318" s="139"/>
      <c r="F318" s="177">
        <f>SUM(F319)</f>
        <v>17650</v>
      </c>
      <c r="G318" s="177">
        <f t="shared" ref="F318:H319" si="43">SUM(G319)</f>
        <v>17650</v>
      </c>
      <c r="H318" s="177">
        <f t="shared" si="43"/>
        <v>17650</v>
      </c>
    </row>
    <row r="319" spans="1:8" ht="26.25" customHeight="1">
      <c r="A319" s="84" t="s">
        <v>181</v>
      </c>
      <c r="B319" s="232">
        <v>476</v>
      </c>
      <c r="C319" s="209" t="s">
        <v>514</v>
      </c>
      <c r="D319" s="139"/>
      <c r="E319" s="139"/>
      <c r="F319" s="177">
        <f t="shared" si="43"/>
        <v>17650</v>
      </c>
      <c r="G319" s="177">
        <f t="shared" si="43"/>
        <v>17650</v>
      </c>
      <c r="H319" s="177">
        <f t="shared" si="43"/>
        <v>17650</v>
      </c>
    </row>
    <row r="320" spans="1:8" ht="46.5" customHeight="1">
      <c r="A320" s="215" t="s">
        <v>1025</v>
      </c>
      <c r="B320" s="232">
        <v>476</v>
      </c>
      <c r="C320" s="209" t="s">
        <v>514</v>
      </c>
      <c r="D320" s="139" t="s">
        <v>548</v>
      </c>
      <c r="E320" s="139"/>
      <c r="F320" s="177">
        <f>SUM(F324,F322,F326)</f>
        <v>17650</v>
      </c>
      <c r="G320" s="177">
        <f>SUM(G324,G322,G326)</f>
        <v>17650</v>
      </c>
      <c r="H320" s="177">
        <f>SUM(H324,H322,H326)</f>
        <v>17650</v>
      </c>
    </row>
    <row r="321" spans="1:8" ht="32.25" customHeight="1">
      <c r="A321" s="93" t="s">
        <v>610</v>
      </c>
      <c r="B321" s="233">
        <v>476</v>
      </c>
      <c r="C321" s="210" t="s">
        <v>514</v>
      </c>
      <c r="D321" s="92" t="s">
        <v>640</v>
      </c>
      <c r="E321" s="139"/>
      <c r="F321" s="178">
        <f>F322+F324+F326</f>
        <v>17650</v>
      </c>
      <c r="G321" s="178">
        <f>SUM(G323,G325,G326)</f>
        <v>17650</v>
      </c>
      <c r="H321" s="178">
        <f>SUM(H323,H325,H326)</f>
        <v>17650</v>
      </c>
    </row>
    <row r="322" spans="1:8" ht="27" customHeight="1">
      <c r="A322" s="234" t="s">
        <v>650</v>
      </c>
      <c r="B322" s="92" t="s">
        <v>390</v>
      </c>
      <c r="C322" s="92" t="s">
        <v>514</v>
      </c>
      <c r="D322" s="92" t="s">
        <v>641</v>
      </c>
      <c r="E322" s="92"/>
      <c r="F322" s="178">
        <f>SUM(F323)</f>
        <v>1760</v>
      </c>
      <c r="G322" s="178">
        <f>SUM(G323)</f>
        <v>1760</v>
      </c>
      <c r="H322" s="178">
        <f>SUM(H323)</f>
        <v>1760</v>
      </c>
    </row>
    <row r="323" spans="1:8" ht="38.25" customHeight="1">
      <c r="A323" s="86" t="s">
        <v>324</v>
      </c>
      <c r="B323" s="92" t="s">
        <v>390</v>
      </c>
      <c r="C323" s="92" t="s">
        <v>514</v>
      </c>
      <c r="D323" s="92" t="s">
        <v>641</v>
      </c>
      <c r="E323" s="92" t="s">
        <v>323</v>
      </c>
      <c r="F323" s="178">
        <v>1760</v>
      </c>
      <c r="G323" s="178">
        <v>1760</v>
      </c>
      <c r="H323" s="178">
        <v>1760</v>
      </c>
    </row>
    <row r="324" spans="1:8" ht="25.5" customHeight="1">
      <c r="A324" s="234" t="s">
        <v>649</v>
      </c>
      <c r="B324" s="92" t="s">
        <v>390</v>
      </c>
      <c r="C324" s="92" t="s">
        <v>514</v>
      </c>
      <c r="D324" s="92" t="s">
        <v>642</v>
      </c>
      <c r="E324" s="92"/>
      <c r="F324" s="178">
        <f>F325</f>
        <v>1110</v>
      </c>
      <c r="G324" s="178">
        <f t="shared" ref="G324:H324" si="44">G325</f>
        <v>1110</v>
      </c>
      <c r="H324" s="178">
        <f t="shared" si="44"/>
        <v>1110</v>
      </c>
    </row>
    <row r="325" spans="1:8" ht="25.5" customHeight="1">
      <c r="A325" s="85" t="s">
        <v>648</v>
      </c>
      <c r="B325" s="233">
        <v>476</v>
      </c>
      <c r="C325" s="210" t="s">
        <v>514</v>
      </c>
      <c r="D325" s="92" t="s">
        <v>642</v>
      </c>
      <c r="E325" s="92" t="s">
        <v>646</v>
      </c>
      <c r="F325" s="178">
        <v>1110</v>
      </c>
      <c r="G325" s="178">
        <v>1110</v>
      </c>
      <c r="H325" s="178">
        <v>1110</v>
      </c>
    </row>
    <row r="326" spans="1:8" ht="20.25" customHeight="1">
      <c r="A326" s="234" t="s">
        <v>655</v>
      </c>
      <c r="B326" s="233">
        <v>476</v>
      </c>
      <c r="C326" s="210" t="s">
        <v>514</v>
      </c>
      <c r="D326" s="92" t="s">
        <v>735</v>
      </c>
      <c r="E326" s="92"/>
      <c r="F326" s="178">
        <f>F330+F331+F332+F333</f>
        <v>14780</v>
      </c>
      <c r="G326" s="178">
        <f t="shared" ref="G326:H326" si="45">G330+G331+G332+G333</f>
        <v>14780</v>
      </c>
      <c r="H326" s="178">
        <f t="shared" si="45"/>
        <v>14780</v>
      </c>
    </row>
    <row r="327" spans="1:8" ht="25.5" hidden="1">
      <c r="A327" s="84" t="s">
        <v>334</v>
      </c>
      <c r="B327" s="233">
        <v>476</v>
      </c>
      <c r="C327" s="92" t="s">
        <v>652</v>
      </c>
      <c r="D327" s="92"/>
      <c r="E327" s="92"/>
      <c r="F327" s="178">
        <f t="shared" ref="F327:H328" si="46">F328</f>
        <v>0</v>
      </c>
      <c r="G327" s="178">
        <f t="shared" si="46"/>
        <v>0</v>
      </c>
      <c r="H327" s="178">
        <f t="shared" si="46"/>
        <v>0</v>
      </c>
    </row>
    <row r="328" spans="1:8" ht="25.5" hidden="1">
      <c r="A328" s="86" t="s">
        <v>889</v>
      </c>
      <c r="B328" s="233">
        <v>476</v>
      </c>
      <c r="C328" s="92" t="s">
        <v>652</v>
      </c>
      <c r="D328" s="92" t="s">
        <v>890</v>
      </c>
      <c r="E328" s="92"/>
      <c r="F328" s="178">
        <f t="shared" si="46"/>
        <v>0</v>
      </c>
      <c r="G328" s="178">
        <f t="shared" si="46"/>
        <v>0</v>
      </c>
      <c r="H328" s="178">
        <f t="shared" si="46"/>
        <v>0</v>
      </c>
    </row>
    <row r="329" spans="1:8" hidden="1">
      <c r="A329" s="85" t="s">
        <v>648</v>
      </c>
      <c r="B329" s="233">
        <v>476</v>
      </c>
      <c r="C329" s="92" t="s">
        <v>652</v>
      </c>
      <c r="D329" s="92" t="s">
        <v>890</v>
      </c>
      <c r="E329" s="92" t="s">
        <v>646</v>
      </c>
      <c r="F329" s="178"/>
      <c r="G329" s="178"/>
      <c r="H329" s="178"/>
    </row>
    <row r="330" spans="1:8" ht="22.5" customHeight="1">
      <c r="A330" s="85" t="s">
        <v>974</v>
      </c>
      <c r="B330" s="233">
        <v>476</v>
      </c>
      <c r="C330" s="210" t="s">
        <v>514</v>
      </c>
      <c r="D330" s="92" t="s">
        <v>643</v>
      </c>
      <c r="E330" s="92" t="s">
        <v>646</v>
      </c>
      <c r="F330" s="178">
        <v>11092</v>
      </c>
      <c r="G330" s="178">
        <v>11092</v>
      </c>
      <c r="H330" s="178">
        <v>11092</v>
      </c>
    </row>
    <row r="331" spans="1:8" ht="22.5" customHeight="1">
      <c r="A331" s="85" t="s">
        <v>648</v>
      </c>
      <c r="B331" s="233">
        <v>476</v>
      </c>
      <c r="C331" s="210" t="s">
        <v>514</v>
      </c>
      <c r="D331" s="92" t="s">
        <v>973</v>
      </c>
      <c r="E331" s="92" t="s">
        <v>646</v>
      </c>
      <c r="F331" s="178">
        <v>1188</v>
      </c>
      <c r="G331" s="178">
        <v>1188</v>
      </c>
      <c r="H331" s="178">
        <v>1188</v>
      </c>
    </row>
    <row r="332" spans="1:8" ht="24.75" customHeight="1">
      <c r="A332" s="85" t="s">
        <v>734</v>
      </c>
      <c r="B332" s="233">
        <v>476</v>
      </c>
      <c r="C332" s="210" t="s">
        <v>514</v>
      </c>
      <c r="D332" s="92" t="s">
        <v>736</v>
      </c>
      <c r="E332" s="92" t="s">
        <v>646</v>
      </c>
      <c r="F332" s="178">
        <v>500</v>
      </c>
      <c r="G332" s="178">
        <v>500</v>
      </c>
      <c r="H332" s="178">
        <v>500</v>
      </c>
    </row>
    <row r="333" spans="1:8" ht="24.75" customHeight="1">
      <c r="A333" s="85" t="s">
        <v>975</v>
      </c>
      <c r="B333" s="233">
        <v>476</v>
      </c>
      <c r="C333" s="92" t="s">
        <v>652</v>
      </c>
      <c r="D333" s="92" t="s">
        <v>890</v>
      </c>
      <c r="E333" s="92" t="s">
        <v>646</v>
      </c>
      <c r="F333" s="178">
        <v>2000</v>
      </c>
      <c r="G333" s="178">
        <v>2000</v>
      </c>
      <c r="H333" s="178">
        <v>2000</v>
      </c>
    </row>
    <row r="334" spans="1:8" ht="22.5" customHeight="1">
      <c r="A334" s="84" t="s">
        <v>183</v>
      </c>
      <c r="B334" s="140">
        <v>477</v>
      </c>
      <c r="C334" s="210"/>
      <c r="D334" s="92"/>
      <c r="E334" s="92"/>
      <c r="F334" s="177">
        <f>SUM(F335,F342)</f>
        <v>100258.8</v>
      </c>
      <c r="G334" s="177">
        <f>SUM(G335,G342)</f>
        <v>100314.8</v>
      </c>
      <c r="H334" s="177">
        <f>SUM(H335,H342)</f>
        <v>103124.2</v>
      </c>
    </row>
    <row r="335" spans="1:8" ht="19.5" customHeight="1">
      <c r="A335" s="215" t="s">
        <v>273</v>
      </c>
      <c r="B335" s="140">
        <v>477</v>
      </c>
      <c r="C335" s="209" t="s">
        <v>272</v>
      </c>
      <c r="D335" s="92"/>
      <c r="E335" s="92"/>
      <c r="F335" s="177">
        <f t="shared" ref="F335:H337" si="47">SUM(F336)</f>
        <v>23200</v>
      </c>
      <c r="G335" s="177">
        <f t="shared" si="47"/>
        <v>21000</v>
      </c>
      <c r="H335" s="177">
        <f t="shared" si="47"/>
        <v>21000</v>
      </c>
    </row>
    <row r="336" spans="1:8" ht="19.5" customHeight="1">
      <c r="A336" s="88" t="s">
        <v>459</v>
      </c>
      <c r="B336" s="140">
        <v>477</v>
      </c>
      <c r="C336" s="139" t="s">
        <v>652</v>
      </c>
      <c r="D336" s="139"/>
      <c r="E336" s="139"/>
      <c r="F336" s="177">
        <f t="shared" si="47"/>
        <v>23200</v>
      </c>
      <c r="G336" s="177">
        <f t="shared" si="47"/>
        <v>21000</v>
      </c>
      <c r="H336" s="177">
        <f t="shared" si="47"/>
        <v>21000</v>
      </c>
    </row>
    <row r="337" spans="1:8" ht="46.5" customHeight="1">
      <c r="A337" s="88" t="s">
        <v>995</v>
      </c>
      <c r="B337" s="140">
        <v>477</v>
      </c>
      <c r="C337" s="139" t="s">
        <v>652</v>
      </c>
      <c r="D337" s="139" t="s">
        <v>530</v>
      </c>
      <c r="E337" s="92"/>
      <c r="F337" s="177">
        <f t="shared" si="47"/>
        <v>23200</v>
      </c>
      <c r="G337" s="177">
        <f t="shared" si="47"/>
        <v>21000</v>
      </c>
      <c r="H337" s="177">
        <f t="shared" si="47"/>
        <v>21000</v>
      </c>
    </row>
    <row r="338" spans="1:8" ht="33.75" customHeight="1">
      <c r="A338" s="88" t="s">
        <v>9</v>
      </c>
      <c r="B338" s="140">
        <v>477</v>
      </c>
      <c r="C338" s="139" t="s">
        <v>652</v>
      </c>
      <c r="D338" s="139" t="s">
        <v>531</v>
      </c>
      <c r="E338" s="139"/>
      <c r="F338" s="177">
        <f>SUM(F340)</f>
        <v>23200</v>
      </c>
      <c r="G338" s="177">
        <f>SUM(G340)</f>
        <v>21000</v>
      </c>
      <c r="H338" s="177">
        <f>SUM(H340)</f>
        <v>21000</v>
      </c>
    </row>
    <row r="339" spans="1:8" ht="21" customHeight="1">
      <c r="A339" s="214" t="s">
        <v>626</v>
      </c>
      <c r="B339" s="142">
        <v>477</v>
      </c>
      <c r="C339" s="92" t="s">
        <v>652</v>
      </c>
      <c r="D339" s="92" t="s">
        <v>627</v>
      </c>
      <c r="E339" s="92"/>
      <c r="F339" s="178">
        <f>F340</f>
        <v>23200</v>
      </c>
      <c r="G339" s="178">
        <f>G340</f>
        <v>21000</v>
      </c>
      <c r="H339" s="178">
        <f>H340</f>
        <v>21000</v>
      </c>
    </row>
    <row r="340" spans="1:8" ht="30.75" customHeight="1">
      <c r="A340" s="86" t="s">
        <v>10</v>
      </c>
      <c r="B340" s="142">
        <v>477</v>
      </c>
      <c r="C340" s="92" t="s">
        <v>652</v>
      </c>
      <c r="D340" s="92" t="s">
        <v>628</v>
      </c>
      <c r="E340" s="139"/>
      <c r="F340" s="178">
        <f>SUM(F341)</f>
        <v>23200</v>
      </c>
      <c r="G340" s="178">
        <f>SUM(G341)</f>
        <v>21000</v>
      </c>
      <c r="H340" s="178">
        <f>SUM(H341)</f>
        <v>21000</v>
      </c>
    </row>
    <row r="341" spans="1:8" ht="22.5" customHeight="1">
      <c r="A341" s="86" t="s">
        <v>250</v>
      </c>
      <c r="B341" s="142">
        <v>477</v>
      </c>
      <c r="C341" s="92" t="s">
        <v>652</v>
      </c>
      <c r="D341" s="92" t="s">
        <v>628</v>
      </c>
      <c r="E341" s="92" t="s">
        <v>249</v>
      </c>
      <c r="F341" s="178">
        <v>23200</v>
      </c>
      <c r="G341" s="178">
        <v>21000</v>
      </c>
      <c r="H341" s="178">
        <v>21000</v>
      </c>
    </row>
    <row r="342" spans="1:8" ht="20.25" customHeight="1">
      <c r="A342" s="84" t="s">
        <v>184</v>
      </c>
      <c r="B342" s="140">
        <v>477</v>
      </c>
      <c r="C342" s="209" t="s">
        <v>185</v>
      </c>
      <c r="D342" s="139"/>
      <c r="E342" s="139"/>
      <c r="F342" s="177">
        <f>SUM(F343,F367)</f>
        <v>77058.8</v>
      </c>
      <c r="G342" s="177">
        <f>SUM(G343,G367)</f>
        <v>79314.8</v>
      </c>
      <c r="H342" s="177">
        <f>SUM(H343,H367)</f>
        <v>82124.2</v>
      </c>
    </row>
    <row r="343" spans="1:8" ht="22.5" customHeight="1">
      <c r="A343" s="84" t="s">
        <v>457</v>
      </c>
      <c r="B343" s="140">
        <v>477</v>
      </c>
      <c r="C343" s="209" t="s">
        <v>186</v>
      </c>
      <c r="D343" s="139"/>
      <c r="E343" s="139"/>
      <c r="F343" s="177">
        <f>SUM(F344)</f>
        <v>68563.8</v>
      </c>
      <c r="G343" s="177">
        <f>SUM(G344)</f>
        <v>70819.8</v>
      </c>
      <c r="H343" s="177">
        <f>SUM(H344)</f>
        <v>73629.2</v>
      </c>
    </row>
    <row r="344" spans="1:8" ht="45" customHeight="1">
      <c r="A344" s="88" t="s">
        <v>11</v>
      </c>
      <c r="B344" s="140">
        <v>477</v>
      </c>
      <c r="C344" s="209" t="s">
        <v>186</v>
      </c>
      <c r="D344" s="139" t="s">
        <v>541</v>
      </c>
      <c r="E344" s="139"/>
      <c r="F344" s="177">
        <f>F345+F356+F361</f>
        <v>68563.8</v>
      </c>
      <c r="G344" s="177">
        <f>SUM(G346,G348,G356,G361+G350)</f>
        <v>70819.8</v>
      </c>
      <c r="H344" s="177">
        <f>SUM(H346,H348,H356,H361+H350)</f>
        <v>73629.2</v>
      </c>
    </row>
    <row r="345" spans="1:8" ht="35.25" customHeight="1">
      <c r="A345" s="86" t="s">
        <v>623</v>
      </c>
      <c r="B345" s="142">
        <v>477</v>
      </c>
      <c r="C345" s="210" t="s">
        <v>186</v>
      </c>
      <c r="D345" s="92" t="s">
        <v>617</v>
      </c>
      <c r="E345" s="139"/>
      <c r="F345" s="178">
        <f>F346+F348+F350</f>
        <v>40284.300000000003</v>
      </c>
      <c r="G345" s="178">
        <f>G346+G348+G350</f>
        <v>42840.3</v>
      </c>
      <c r="H345" s="178">
        <f>H346+H348+H350</f>
        <v>45845.2</v>
      </c>
    </row>
    <row r="346" spans="1:8" ht="46.5" customHeight="1">
      <c r="A346" s="213" t="s">
        <v>440</v>
      </c>
      <c r="B346" s="140">
        <v>477</v>
      </c>
      <c r="C346" s="209" t="s">
        <v>186</v>
      </c>
      <c r="D346" s="139" t="s">
        <v>624</v>
      </c>
      <c r="E346" s="139"/>
      <c r="F346" s="177">
        <f>SUM(F347)</f>
        <v>32950</v>
      </c>
      <c r="G346" s="177">
        <f>SUM(G347)</f>
        <v>36000</v>
      </c>
      <c r="H346" s="177">
        <f>SUM(H347)</f>
        <v>39000</v>
      </c>
    </row>
    <row r="347" spans="1:8" ht="19.5" customHeight="1">
      <c r="A347" s="86" t="s">
        <v>250</v>
      </c>
      <c r="B347" s="142">
        <v>477</v>
      </c>
      <c r="C347" s="210" t="s">
        <v>186</v>
      </c>
      <c r="D347" s="92" t="s">
        <v>624</v>
      </c>
      <c r="E347" s="92" t="s">
        <v>249</v>
      </c>
      <c r="F347" s="179">
        <v>32950</v>
      </c>
      <c r="G347" s="179">
        <v>36000</v>
      </c>
      <c r="H347" s="179">
        <v>39000</v>
      </c>
    </row>
    <row r="348" spans="1:8" ht="33" customHeight="1">
      <c r="A348" s="88" t="s">
        <v>12</v>
      </c>
      <c r="B348" s="140">
        <v>477</v>
      </c>
      <c r="C348" s="209" t="s">
        <v>186</v>
      </c>
      <c r="D348" s="139" t="s">
        <v>625</v>
      </c>
      <c r="E348" s="139"/>
      <c r="F348" s="177">
        <f>F349</f>
        <v>6494</v>
      </c>
      <c r="G348" s="177">
        <f>G349</f>
        <v>6000</v>
      </c>
      <c r="H348" s="177">
        <f>H349</f>
        <v>6000</v>
      </c>
    </row>
    <row r="349" spans="1:8" ht="22.5" customHeight="1">
      <c r="A349" s="86" t="s">
        <v>250</v>
      </c>
      <c r="B349" s="142">
        <v>477</v>
      </c>
      <c r="C349" s="210" t="s">
        <v>186</v>
      </c>
      <c r="D349" s="92" t="s">
        <v>625</v>
      </c>
      <c r="E349" s="92" t="s">
        <v>713</v>
      </c>
      <c r="F349" s="178">
        <v>6494</v>
      </c>
      <c r="G349" s="178">
        <v>6000</v>
      </c>
      <c r="H349" s="178">
        <v>6000</v>
      </c>
    </row>
    <row r="350" spans="1:8" ht="20.25" customHeight="1">
      <c r="A350" s="86" t="s">
        <v>886</v>
      </c>
      <c r="B350" s="142">
        <v>477</v>
      </c>
      <c r="C350" s="210" t="s">
        <v>186</v>
      </c>
      <c r="D350" s="92"/>
      <c r="E350" s="92"/>
      <c r="F350" s="178">
        <f>F351+F355</f>
        <v>840.3</v>
      </c>
      <c r="G350" s="178">
        <f t="shared" ref="G350:H350" si="48">G351+G355</f>
        <v>840.3</v>
      </c>
      <c r="H350" s="178">
        <f t="shared" si="48"/>
        <v>845.2</v>
      </c>
    </row>
    <row r="351" spans="1:8" ht="18" customHeight="1">
      <c r="A351" s="86" t="s">
        <v>899</v>
      </c>
      <c r="B351" s="142">
        <v>477</v>
      </c>
      <c r="C351" s="210" t="s">
        <v>186</v>
      </c>
      <c r="D351" s="92" t="s">
        <v>893</v>
      </c>
      <c r="E351" s="92" t="s">
        <v>860</v>
      </c>
      <c r="F351" s="179">
        <v>831.3</v>
      </c>
      <c r="G351" s="179">
        <v>831.3</v>
      </c>
      <c r="H351" s="179">
        <v>836.2</v>
      </c>
    </row>
    <row r="352" spans="1:8" hidden="1">
      <c r="A352" s="86" t="s">
        <v>858</v>
      </c>
      <c r="B352" s="142">
        <v>477</v>
      </c>
      <c r="C352" s="210" t="s">
        <v>186</v>
      </c>
      <c r="D352" s="92" t="s">
        <v>861</v>
      </c>
      <c r="E352" s="92" t="s">
        <v>860</v>
      </c>
      <c r="F352" s="178">
        <v>0</v>
      </c>
      <c r="G352" s="178">
        <v>0</v>
      </c>
      <c r="H352" s="178">
        <v>0</v>
      </c>
    </row>
    <row r="353" spans="1:8" hidden="1">
      <c r="A353" s="86" t="s">
        <v>899</v>
      </c>
      <c r="B353" s="142">
        <v>477</v>
      </c>
      <c r="C353" s="210" t="s">
        <v>186</v>
      </c>
      <c r="D353" s="92" t="s">
        <v>893</v>
      </c>
      <c r="E353" s="92" t="s">
        <v>860</v>
      </c>
      <c r="F353" s="178">
        <v>0</v>
      </c>
      <c r="G353" s="178">
        <v>0</v>
      </c>
      <c r="H353" s="178">
        <v>0</v>
      </c>
    </row>
    <row r="354" spans="1:8" hidden="1">
      <c r="A354" s="86" t="s">
        <v>858</v>
      </c>
      <c r="B354" s="142">
        <v>477</v>
      </c>
      <c r="C354" s="210" t="s">
        <v>186</v>
      </c>
      <c r="D354" s="92" t="s">
        <v>894</v>
      </c>
      <c r="E354" s="92" t="s">
        <v>860</v>
      </c>
      <c r="F354" s="178">
        <v>0</v>
      </c>
      <c r="G354" s="178">
        <v>0</v>
      </c>
      <c r="H354" s="178">
        <v>0</v>
      </c>
    </row>
    <row r="355" spans="1:8" ht="18.75" customHeight="1">
      <c r="A355" s="86" t="s">
        <v>976</v>
      </c>
      <c r="B355" s="142">
        <v>477</v>
      </c>
      <c r="C355" s="210" t="s">
        <v>186</v>
      </c>
      <c r="D355" s="92" t="s">
        <v>894</v>
      </c>
      <c r="E355" s="92" t="s">
        <v>860</v>
      </c>
      <c r="F355" s="178">
        <v>9</v>
      </c>
      <c r="G355" s="178">
        <v>9</v>
      </c>
      <c r="H355" s="178">
        <v>9</v>
      </c>
    </row>
    <row r="356" spans="1:8" ht="20.25" customHeight="1">
      <c r="A356" s="88" t="s">
        <v>622</v>
      </c>
      <c r="B356" s="140">
        <v>477</v>
      </c>
      <c r="C356" s="209" t="s">
        <v>186</v>
      </c>
      <c r="D356" s="139" t="s">
        <v>618</v>
      </c>
      <c r="E356" s="92"/>
      <c r="F356" s="177">
        <f>SUM(F357)+F359</f>
        <v>6585</v>
      </c>
      <c r="G356" s="177">
        <f t="shared" ref="F356:H357" si="49">SUM(G357)</f>
        <v>6285</v>
      </c>
      <c r="H356" s="177">
        <f t="shared" si="49"/>
        <v>6285</v>
      </c>
    </row>
    <row r="357" spans="1:8" ht="21.75" customHeight="1">
      <c r="A357" s="86" t="s">
        <v>13</v>
      </c>
      <c r="B357" s="142">
        <v>477</v>
      </c>
      <c r="C357" s="210" t="s">
        <v>186</v>
      </c>
      <c r="D357" s="92" t="s">
        <v>631</v>
      </c>
      <c r="E357" s="92"/>
      <c r="F357" s="178">
        <f t="shared" si="49"/>
        <v>6285</v>
      </c>
      <c r="G357" s="178">
        <f t="shared" si="49"/>
        <v>6285</v>
      </c>
      <c r="H357" s="178">
        <f t="shared" si="49"/>
        <v>6285</v>
      </c>
    </row>
    <row r="358" spans="1:8" ht="16.5" customHeight="1">
      <c r="A358" s="86" t="s">
        <v>250</v>
      </c>
      <c r="B358" s="142">
        <v>477</v>
      </c>
      <c r="C358" s="210" t="s">
        <v>186</v>
      </c>
      <c r="D358" s="92" t="s">
        <v>631</v>
      </c>
      <c r="E358" s="92" t="s">
        <v>249</v>
      </c>
      <c r="F358" s="178">
        <v>6285</v>
      </c>
      <c r="G358" s="178">
        <v>6285</v>
      </c>
      <c r="H358" s="178">
        <v>6285</v>
      </c>
    </row>
    <row r="359" spans="1:8" ht="16.5" customHeight="1">
      <c r="A359" s="86" t="s">
        <v>976</v>
      </c>
      <c r="B359" s="142"/>
      <c r="C359" s="210" t="s">
        <v>186</v>
      </c>
      <c r="D359" s="92" t="s">
        <v>1041</v>
      </c>
      <c r="E359" s="92" t="s">
        <v>860</v>
      </c>
      <c r="F359" s="178">
        <v>300</v>
      </c>
      <c r="G359" s="178"/>
      <c r="H359" s="178"/>
    </row>
    <row r="360" spans="1:8" hidden="1">
      <c r="A360" s="86"/>
      <c r="B360" s="142"/>
      <c r="C360" s="210"/>
      <c r="D360" s="92"/>
      <c r="E360" s="92"/>
      <c r="F360" s="178"/>
      <c r="G360" s="178"/>
      <c r="H360" s="178"/>
    </row>
    <row r="361" spans="1:8" ht="20.25" customHeight="1">
      <c r="A361" s="88" t="s">
        <v>619</v>
      </c>
      <c r="B361" s="140">
        <v>477</v>
      </c>
      <c r="C361" s="209" t="s">
        <v>186</v>
      </c>
      <c r="D361" s="139" t="s">
        <v>621</v>
      </c>
      <c r="E361" s="92"/>
      <c r="F361" s="177">
        <f>SUM(F362)+F364</f>
        <v>21694.5</v>
      </c>
      <c r="G361" s="177">
        <f>SUM(G362)+G364</f>
        <v>21694.5</v>
      </c>
      <c r="H361" s="177">
        <f>SUM(H362)+H364</f>
        <v>21499</v>
      </c>
    </row>
    <row r="362" spans="1:8" ht="21.75" customHeight="1">
      <c r="A362" s="88" t="s">
        <v>14</v>
      </c>
      <c r="B362" s="142">
        <v>477</v>
      </c>
      <c r="C362" s="210" t="s">
        <v>186</v>
      </c>
      <c r="D362" s="92" t="s">
        <v>620</v>
      </c>
      <c r="E362" s="92"/>
      <c r="F362" s="178">
        <f>F363</f>
        <v>21499</v>
      </c>
      <c r="G362" s="178">
        <f>G363</f>
        <v>21499</v>
      </c>
      <c r="H362" s="178">
        <f>H363</f>
        <v>21499</v>
      </c>
    </row>
    <row r="363" spans="1:8" ht="21" customHeight="1">
      <c r="A363" s="86" t="s">
        <v>250</v>
      </c>
      <c r="B363" s="142">
        <v>477</v>
      </c>
      <c r="C363" s="210" t="s">
        <v>186</v>
      </c>
      <c r="D363" s="92" t="s">
        <v>620</v>
      </c>
      <c r="E363" s="92" t="s">
        <v>713</v>
      </c>
      <c r="F363" s="178">
        <v>21499</v>
      </c>
      <c r="G363" s="178">
        <v>21499</v>
      </c>
      <c r="H363" s="178">
        <v>21499</v>
      </c>
    </row>
    <row r="364" spans="1:8" ht="30" customHeight="1">
      <c r="A364" s="86" t="s">
        <v>885</v>
      </c>
      <c r="B364" s="142">
        <v>477</v>
      </c>
      <c r="C364" s="210" t="s">
        <v>186</v>
      </c>
      <c r="D364" s="92"/>
      <c r="E364" s="92"/>
      <c r="F364" s="178">
        <f>F365+F366</f>
        <v>195.5</v>
      </c>
      <c r="G364" s="178">
        <f>G365+G366</f>
        <v>195.5</v>
      </c>
      <c r="H364" s="178">
        <f>H365+H366</f>
        <v>0</v>
      </c>
    </row>
    <row r="365" spans="1:8" ht="18" customHeight="1">
      <c r="A365" s="86" t="s">
        <v>899</v>
      </c>
      <c r="B365" s="142">
        <v>477</v>
      </c>
      <c r="C365" s="210" t="s">
        <v>186</v>
      </c>
      <c r="D365" s="92" t="s">
        <v>884</v>
      </c>
      <c r="E365" s="92" t="s">
        <v>860</v>
      </c>
      <c r="F365" s="179">
        <v>194.5</v>
      </c>
      <c r="G365" s="179">
        <v>194.5</v>
      </c>
      <c r="H365" s="178"/>
    </row>
    <row r="366" spans="1:8" ht="18" customHeight="1">
      <c r="A366" s="86" t="s">
        <v>858</v>
      </c>
      <c r="B366" s="142">
        <v>477</v>
      </c>
      <c r="C366" s="210" t="s">
        <v>186</v>
      </c>
      <c r="D366" s="92" t="s">
        <v>859</v>
      </c>
      <c r="E366" s="92" t="s">
        <v>860</v>
      </c>
      <c r="F366" s="178">
        <v>1</v>
      </c>
      <c r="G366" s="178">
        <v>1</v>
      </c>
      <c r="H366" s="178">
        <v>0</v>
      </c>
    </row>
    <row r="367" spans="1:8" ht="17.25" customHeight="1">
      <c r="A367" s="215" t="s">
        <v>247</v>
      </c>
      <c r="B367" s="140">
        <v>477</v>
      </c>
      <c r="C367" s="209" t="s">
        <v>187</v>
      </c>
      <c r="D367" s="139"/>
      <c r="E367" s="139"/>
      <c r="F367" s="177">
        <f>SUM(F372)+F368</f>
        <v>8495</v>
      </c>
      <c r="G367" s="177">
        <f>SUM(G372)+G368</f>
        <v>8495</v>
      </c>
      <c r="H367" s="177">
        <f>SUM(H372)+H368</f>
        <v>8495</v>
      </c>
    </row>
    <row r="368" spans="1:8" ht="38.25" customHeight="1">
      <c r="A368" s="84" t="s">
        <v>727</v>
      </c>
      <c r="B368" s="140">
        <v>477</v>
      </c>
      <c r="C368" s="139" t="s">
        <v>187</v>
      </c>
      <c r="D368" s="139" t="s">
        <v>728</v>
      </c>
      <c r="E368" s="139"/>
      <c r="F368" s="177">
        <f t="shared" ref="F368:H369" si="50">F369</f>
        <v>6650</v>
      </c>
      <c r="G368" s="177">
        <f t="shared" si="50"/>
        <v>6650</v>
      </c>
      <c r="H368" s="177">
        <f t="shared" si="50"/>
        <v>6650</v>
      </c>
    </row>
    <row r="369" spans="1:8" ht="35.25" customHeight="1">
      <c r="A369" s="86" t="s">
        <v>729</v>
      </c>
      <c r="B369" s="142">
        <v>477</v>
      </c>
      <c r="C369" s="92" t="s">
        <v>187</v>
      </c>
      <c r="D369" s="92" t="s">
        <v>728</v>
      </c>
      <c r="E369" s="92"/>
      <c r="F369" s="178">
        <f t="shared" si="50"/>
        <v>6650</v>
      </c>
      <c r="G369" s="178">
        <f t="shared" si="50"/>
        <v>6650</v>
      </c>
      <c r="H369" s="178">
        <f t="shared" si="50"/>
        <v>6650</v>
      </c>
    </row>
    <row r="370" spans="1:8" ht="18" customHeight="1">
      <c r="A370" s="86" t="s">
        <v>250</v>
      </c>
      <c r="B370" s="142">
        <v>477</v>
      </c>
      <c r="C370" s="92" t="s">
        <v>187</v>
      </c>
      <c r="D370" s="92" t="s">
        <v>728</v>
      </c>
      <c r="E370" s="92" t="s">
        <v>713</v>
      </c>
      <c r="F370" s="178">
        <v>6650</v>
      </c>
      <c r="G370" s="178">
        <v>6650</v>
      </c>
      <c r="H370" s="178">
        <v>6650</v>
      </c>
    </row>
    <row r="371" spans="1:8" ht="38.25" customHeight="1">
      <c r="A371" s="84" t="s">
        <v>433</v>
      </c>
      <c r="B371" s="140">
        <v>477</v>
      </c>
      <c r="C371" s="209" t="s">
        <v>187</v>
      </c>
      <c r="D371" s="139" t="s">
        <v>391</v>
      </c>
      <c r="E371" s="139"/>
      <c r="F371" s="177">
        <f>SUM(F372)</f>
        <v>1845</v>
      </c>
      <c r="G371" s="177">
        <f>SUM(G372)</f>
        <v>1845</v>
      </c>
      <c r="H371" s="177">
        <f>SUM(H372)</f>
        <v>1845</v>
      </c>
    </row>
    <row r="372" spans="1:8" ht="31.5" customHeight="1">
      <c r="A372" s="93" t="s">
        <v>338</v>
      </c>
      <c r="B372" s="142">
        <v>477</v>
      </c>
      <c r="C372" s="92" t="s">
        <v>187</v>
      </c>
      <c r="D372" s="92" t="s">
        <v>542</v>
      </c>
      <c r="E372" s="92"/>
      <c r="F372" s="178">
        <f>SUM(F373,F375)</f>
        <v>1845</v>
      </c>
      <c r="G372" s="178">
        <f>SUM(G373,G375)</f>
        <v>1845</v>
      </c>
      <c r="H372" s="178">
        <f>SUM(H373,H375)</f>
        <v>1845</v>
      </c>
    </row>
    <row r="373" spans="1:8" ht="33.75" customHeight="1">
      <c r="A373" s="85" t="s">
        <v>326</v>
      </c>
      <c r="B373" s="142">
        <v>477</v>
      </c>
      <c r="C373" s="92" t="s">
        <v>187</v>
      </c>
      <c r="D373" s="92" t="s">
        <v>543</v>
      </c>
      <c r="E373" s="92"/>
      <c r="F373" s="178">
        <f>SUM(F374)</f>
        <v>1805</v>
      </c>
      <c r="G373" s="178">
        <f>SUM(G374)</f>
        <v>1805</v>
      </c>
      <c r="H373" s="178">
        <f>SUM(H374)</f>
        <v>1805</v>
      </c>
    </row>
    <row r="374" spans="1:8" ht="33.75" customHeight="1">
      <c r="A374" s="85" t="s">
        <v>328</v>
      </c>
      <c r="B374" s="142">
        <v>477</v>
      </c>
      <c r="C374" s="92" t="s">
        <v>187</v>
      </c>
      <c r="D374" s="92" t="s">
        <v>543</v>
      </c>
      <c r="E374" s="92" t="s">
        <v>327</v>
      </c>
      <c r="F374" s="178">
        <v>1805</v>
      </c>
      <c r="G374" s="178">
        <v>1805</v>
      </c>
      <c r="H374" s="178">
        <v>1805</v>
      </c>
    </row>
    <row r="375" spans="1:8" ht="25.5">
      <c r="A375" s="85" t="s">
        <v>300</v>
      </c>
      <c r="B375" s="142">
        <v>477</v>
      </c>
      <c r="C375" s="92" t="s">
        <v>187</v>
      </c>
      <c r="D375" s="92" t="s">
        <v>544</v>
      </c>
      <c r="E375" s="92"/>
      <c r="F375" s="178">
        <f>SUM(F376)</f>
        <v>40</v>
      </c>
      <c r="G375" s="178">
        <f>SUM(G376)</f>
        <v>40</v>
      </c>
      <c r="H375" s="178">
        <f>SUM(H376)</f>
        <v>40</v>
      </c>
    </row>
    <row r="376" spans="1:8" ht="38.25">
      <c r="A376" s="85" t="s">
        <v>324</v>
      </c>
      <c r="B376" s="142">
        <v>477</v>
      </c>
      <c r="C376" s="92" t="s">
        <v>187</v>
      </c>
      <c r="D376" s="92" t="s">
        <v>544</v>
      </c>
      <c r="E376" s="92" t="s">
        <v>323</v>
      </c>
      <c r="F376" s="178">
        <v>40</v>
      </c>
      <c r="G376" s="178">
        <v>40</v>
      </c>
      <c r="H376" s="178">
        <v>40</v>
      </c>
    </row>
    <row r="377" spans="1:8" s="40" customFormat="1" ht="21.75" customHeight="1">
      <c r="A377" s="102" t="s">
        <v>827</v>
      </c>
      <c r="B377" s="120"/>
      <c r="C377" s="143"/>
      <c r="D377" s="120"/>
      <c r="E377" s="120"/>
      <c r="F377" s="105"/>
      <c r="G377" s="105">
        <v>12573</v>
      </c>
      <c r="H377" s="105">
        <v>25580</v>
      </c>
    </row>
  </sheetData>
  <mergeCells count="4">
    <mergeCell ref="F2:H2"/>
    <mergeCell ref="D4:H4"/>
    <mergeCell ref="B3:H3"/>
    <mergeCell ref="A6:H6"/>
  </mergeCells>
  <pageMargins left="0.59055118110236227" right="0.19685039370078741" top="0" bottom="0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3"/>
  <sheetViews>
    <sheetView tabSelected="1" workbookViewId="0">
      <selection activeCell="M5" sqref="M5"/>
    </sheetView>
  </sheetViews>
  <sheetFormatPr defaultRowHeight="12.75"/>
  <cols>
    <col min="1" max="1" width="45.140625" style="289" customWidth="1"/>
    <col min="2" max="2" width="9.7109375" style="289" customWidth="1"/>
    <col min="3" max="3" width="14.5703125" style="289" customWidth="1"/>
    <col min="4" max="4" width="8.7109375" style="289" customWidth="1"/>
    <col min="5" max="5" width="13.28515625" style="235" customWidth="1"/>
    <col min="6" max="6" width="12" style="235" customWidth="1"/>
    <col min="7" max="7" width="11.7109375" style="235" customWidth="1"/>
  </cols>
  <sheetData>
    <row r="1" spans="1:7">
      <c r="G1" s="388" t="s">
        <v>1040</v>
      </c>
    </row>
    <row r="2" spans="1:7">
      <c r="E2" s="332" t="s">
        <v>988</v>
      </c>
      <c r="F2" s="332"/>
      <c r="G2" s="332"/>
    </row>
    <row r="3" spans="1:7" ht="58.5" customHeight="1">
      <c r="A3" s="288"/>
      <c r="B3" s="333" t="s">
        <v>980</v>
      </c>
      <c r="C3" s="333"/>
      <c r="D3" s="333"/>
      <c r="E3" s="334"/>
      <c r="F3" s="334"/>
      <c r="G3" s="335"/>
    </row>
    <row r="4" spans="1:7" ht="17.25" hidden="1" customHeight="1">
      <c r="A4" s="288"/>
      <c r="B4" s="288"/>
      <c r="D4" s="333"/>
      <c r="E4" s="333"/>
      <c r="F4" s="333"/>
      <c r="G4" s="333"/>
    </row>
    <row r="5" spans="1:7" ht="57" customHeight="1">
      <c r="A5" s="336" t="s">
        <v>1035</v>
      </c>
      <c r="B5" s="336"/>
      <c r="C5" s="336"/>
      <c r="D5" s="336"/>
      <c r="E5" s="336"/>
      <c r="F5" s="336"/>
      <c r="G5" s="335"/>
    </row>
    <row r="6" spans="1:7" hidden="1">
      <c r="A6" s="255"/>
      <c r="B6" s="255"/>
      <c r="C6" s="255"/>
      <c r="D6" s="255"/>
      <c r="E6" s="236"/>
      <c r="F6" s="236"/>
      <c r="G6" s="236"/>
    </row>
    <row r="7" spans="1:7">
      <c r="A7" s="255"/>
      <c r="B7" s="255"/>
      <c r="C7" s="255"/>
      <c r="D7" s="255"/>
      <c r="E7" s="237"/>
      <c r="F7" s="237"/>
      <c r="G7" s="237" t="s">
        <v>465</v>
      </c>
    </row>
    <row r="8" spans="1:7" ht="36.75" customHeight="1">
      <c r="A8" s="140" t="s">
        <v>263</v>
      </c>
      <c r="B8" s="140" t="s">
        <v>238</v>
      </c>
      <c r="C8" s="140" t="s">
        <v>322</v>
      </c>
      <c r="D8" s="140" t="s">
        <v>239</v>
      </c>
      <c r="E8" s="96" t="s">
        <v>936</v>
      </c>
      <c r="F8" s="96" t="s">
        <v>963</v>
      </c>
      <c r="G8" s="96" t="s">
        <v>977</v>
      </c>
    </row>
    <row r="9" spans="1:7" ht="30.75" customHeight="1">
      <c r="A9" s="84" t="s">
        <v>240</v>
      </c>
      <c r="B9" s="140"/>
      <c r="C9" s="140"/>
      <c r="D9" s="140"/>
      <c r="E9" s="177">
        <f>SUM(E10,E70,E78,E103,E147,E178,E237,E276,E314,E328,E334,E340)+E353</f>
        <v>1081566.3</v>
      </c>
      <c r="F9" s="177">
        <f>SUM(F10,F70,F78,F103,F147,F178,F237,F276,F314,F328,F334,F340)+F353</f>
        <v>980767.7</v>
      </c>
      <c r="G9" s="177">
        <f>G10+G70+G78+G103+G147+G178+G237+G276+G314+G328+G334+G340+G353</f>
        <v>996735</v>
      </c>
    </row>
    <row r="10" spans="1:7" ht="21" customHeight="1">
      <c r="A10" s="84" t="s">
        <v>241</v>
      </c>
      <c r="B10" s="139" t="s">
        <v>242</v>
      </c>
      <c r="C10" s="139"/>
      <c r="D10" s="139"/>
      <c r="E10" s="177">
        <f>SUM(E11,E18,E26,E39,E59,E64,E53)</f>
        <v>66484.5</v>
      </c>
      <c r="F10" s="177">
        <f>SUM(F11,F18,F26,F39,F59,F64,F53)</f>
        <v>60842.6</v>
      </c>
      <c r="G10" s="177">
        <f>SUM(G11,G18,G26,G39,G59,G64,G53)</f>
        <v>60859.4</v>
      </c>
    </row>
    <row r="11" spans="1:7" ht="38.25" customHeight="1">
      <c r="A11" s="84" t="s">
        <v>243</v>
      </c>
      <c r="B11" s="139" t="s">
        <v>244</v>
      </c>
      <c r="C11" s="139"/>
      <c r="D11" s="139"/>
      <c r="E11" s="177">
        <f>SUM(E13)</f>
        <v>2332</v>
      </c>
      <c r="F11" s="177">
        <f t="shared" ref="F11:G11" si="0">SUM(F13)</f>
        <v>2332</v>
      </c>
      <c r="G11" s="177">
        <f t="shared" si="0"/>
        <v>2332</v>
      </c>
    </row>
    <row r="12" spans="1:7" ht="32.25" customHeight="1">
      <c r="A12" s="84" t="s">
        <v>434</v>
      </c>
      <c r="B12" s="139" t="s">
        <v>244</v>
      </c>
      <c r="C12" s="139" t="s">
        <v>383</v>
      </c>
      <c r="D12" s="139"/>
      <c r="E12" s="177">
        <f>SUM(E13)</f>
        <v>2332</v>
      </c>
      <c r="F12" s="177">
        <f t="shared" ref="F12:G12" si="1">SUM(F13)</f>
        <v>2332</v>
      </c>
      <c r="G12" s="177">
        <f t="shared" si="1"/>
        <v>2332</v>
      </c>
    </row>
    <row r="13" spans="1:7" ht="22.5" customHeight="1">
      <c r="A13" s="85" t="s">
        <v>245</v>
      </c>
      <c r="B13" s="92" t="s">
        <v>244</v>
      </c>
      <c r="C13" s="92" t="s">
        <v>384</v>
      </c>
      <c r="D13" s="92"/>
      <c r="E13" s="178">
        <f>SUM(E14,E16)</f>
        <v>2332</v>
      </c>
      <c r="F13" s="178">
        <f t="shared" ref="F13:G13" si="2">SUM(F14,F16)</f>
        <v>2332</v>
      </c>
      <c r="G13" s="178">
        <f t="shared" si="2"/>
        <v>2332</v>
      </c>
    </row>
    <row r="14" spans="1:7" ht="30.75" customHeight="1">
      <c r="A14" s="85" t="s">
        <v>326</v>
      </c>
      <c r="B14" s="92" t="s">
        <v>244</v>
      </c>
      <c r="C14" s="92" t="s">
        <v>385</v>
      </c>
      <c r="D14" s="92"/>
      <c r="E14" s="178">
        <f>SUM(E15)</f>
        <v>1807</v>
      </c>
      <c r="F14" s="178">
        <f>SUM(F15)</f>
        <v>1807</v>
      </c>
      <c r="G14" s="178">
        <f>SUM(G15)</f>
        <v>1807</v>
      </c>
    </row>
    <row r="15" spans="1:7" ht="30" customHeight="1">
      <c r="A15" s="85" t="s">
        <v>328</v>
      </c>
      <c r="B15" s="92" t="s">
        <v>244</v>
      </c>
      <c r="C15" s="92" t="s">
        <v>385</v>
      </c>
      <c r="D15" s="92" t="s">
        <v>327</v>
      </c>
      <c r="E15" s="178">
        <v>1807</v>
      </c>
      <c r="F15" s="178">
        <v>1807</v>
      </c>
      <c r="G15" s="178">
        <v>1807</v>
      </c>
    </row>
    <row r="16" spans="1:7" ht="28.5" customHeight="1">
      <c r="A16" s="85" t="s">
        <v>300</v>
      </c>
      <c r="B16" s="92" t="s">
        <v>244</v>
      </c>
      <c r="C16" s="92" t="s">
        <v>386</v>
      </c>
      <c r="D16" s="92"/>
      <c r="E16" s="178">
        <f>E17</f>
        <v>525</v>
      </c>
      <c r="F16" s="178">
        <f>SUM(F17)</f>
        <v>525</v>
      </c>
      <c r="G16" s="178">
        <f>SUM(G17)</f>
        <v>525</v>
      </c>
    </row>
    <row r="17" spans="1:7" ht="32.25" customHeight="1">
      <c r="A17" s="85" t="s">
        <v>324</v>
      </c>
      <c r="B17" s="92" t="s">
        <v>244</v>
      </c>
      <c r="C17" s="92" t="s">
        <v>386</v>
      </c>
      <c r="D17" s="92" t="s">
        <v>323</v>
      </c>
      <c r="E17" s="178">
        <v>525</v>
      </c>
      <c r="F17" s="178">
        <v>525</v>
      </c>
      <c r="G17" s="178">
        <v>525</v>
      </c>
    </row>
    <row r="18" spans="1:7" ht="54.75" customHeight="1">
      <c r="A18" s="84" t="s">
        <v>320</v>
      </c>
      <c r="B18" s="139" t="s">
        <v>483</v>
      </c>
      <c r="C18" s="139"/>
      <c r="D18" s="139"/>
      <c r="E18" s="177">
        <f>SUM(E20)</f>
        <v>2006</v>
      </c>
      <c r="F18" s="177">
        <f t="shared" ref="F18:G18" si="3">SUM(F20)</f>
        <v>2006</v>
      </c>
      <c r="G18" s="177">
        <f t="shared" si="3"/>
        <v>2006</v>
      </c>
    </row>
    <row r="19" spans="1:7" ht="28.5" customHeight="1">
      <c r="A19" s="84" t="s">
        <v>434</v>
      </c>
      <c r="B19" s="139" t="s">
        <v>483</v>
      </c>
      <c r="C19" s="139" t="s">
        <v>383</v>
      </c>
      <c r="D19" s="139"/>
      <c r="E19" s="177">
        <f>SUM(E20)</f>
        <v>2006</v>
      </c>
      <c r="F19" s="177">
        <f t="shared" ref="F19:G19" si="4">SUM(F20)</f>
        <v>2006</v>
      </c>
      <c r="G19" s="177">
        <f t="shared" si="4"/>
        <v>2006</v>
      </c>
    </row>
    <row r="20" spans="1:7" ht="27" customHeight="1">
      <c r="A20" s="85" t="s">
        <v>482</v>
      </c>
      <c r="B20" s="92" t="s">
        <v>483</v>
      </c>
      <c r="C20" s="92" t="s">
        <v>387</v>
      </c>
      <c r="D20" s="92"/>
      <c r="E20" s="178">
        <f>SUM(E21,E23)+E25</f>
        <v>2006</v>
      </c>
      <c r="F20" s="178">
        <f t="shared" ref="F20:G20" si="5">SUM(F21,F23)+F25</f>
        <v>2006</v>
      </c>
      <c r="G20" s="178">
        <f t="shared" si="5"/>
        <v>2006</v>
      </c>
    </row>
    <row r="21" spans="1:7" ht="33" customHeight="1">
      <c r="A21" s="85" t="s">
        <v>326</v>
      </c>
      <c r="B21" s="92" t="s">
        <v>483</v>
      </c>
      <c r="C21" s="92" t="s">
        <v>388</v>
      </c>
      <c r="D21" s="92"/>
      <c r="E21" s="178">
        <f>SUM(E22)</f>
        <v>1591</v>
      </c>
      <c r="F21" s="178">
        <f t="shared" ref="F21:G21" si="6">SUM(F22)</f>
        <v>1591</v>
      </c>
      <c r="G21" s="178">
        <f t="shared" si="6"/>
        <v>1591</v>
      </c>
    </row>
    <row r="22" spans="1:7" ht="28.5" customHeight="1">
      <c r="A22" s="85" t="s">
        <v>328</v>
      </c>
      <c r="B22" s="92" t="s">
        <v>483</v>
      </c>
      <c r="C22" s="92" t="s">
        <v>388</v>
      </c>
      <c r="D22" s="92" t="s">
        <v>327</v>
      </c>
      <c r="E22" s="178">
        <v>1591</v>
      </c>
      <c r="F22" s="178">
        <v>1591</v>
      </c>
      <c r="G22" s="178">
        <v>1591</v>
      </c>
    </row>
    <row r="23" spans="1:7" ht="27.75" customHeight="1">
      <c r="A23" s="85" t="s">
        <v>300</v>
      </c>
      <c r="B23" s="92" t="s">
        <v>483</v>
      </c>
      <c r="C23" s="92" t="s">
        <v>389</v>
      </c>
      <c r="D23" s="92"/>
      <c r="E23" s="178">
        <f>E24</f>
        <v>415</v>
      </c>
      <c r="F23" s="178">
        <f t="shared" ref="F23:G23" si="7">F24</f>
        <v>415</v>
      </c>
      <c r="G23" s="178">
        <f t="shared" si="7"/>
        <v>415</v>
      </c>
    </row>
    <row r="24" spans="1:7" ht="30.75" customHeight="1">
      <c r="A24" s="85" t="s">
        <v>324</v>
      </c>
      <c r="B24" s="92" t="s">
        <v>483</v>
      </c>
      <c r="C24" s="92" t="s">
        <v>389</v>
      </c>
      <c r="D24" s="92" t="s">
        <v>323</v>
      </c>
      <c r="E24" s="178">
        <v>415</v>
      </c>
      <c r="F24" s="178">
        <v>415</v>
      </c>
      <c r="G24" s="178">
        <v>415</v>
      </c>
    </row>
    <row r="25" spans="1:7" ht="45.75" hidden="1" customHeight="1">
      <c r="A25" s="85" t="s">
        <v>897</v>
      </c>
      <c r="B25" s="210" t="s">
        <v>483</v>
      </c>
      <c r="C25" s="92" t="s">
        <v>896</v>
      </c>
      <c r="D25" s="92" t="s">
        <v>323</v>
      </c>
      <c r="E25" s="178">
        <v>0</v>
      </c>
      <c r="F25" s="178">
        <v>0</v>
      </c>
      <c r="G25" s="178">
        <v>0</v>
      </c>
    </row>
    <row r="26" spans="1:7" ht="42" customHeight="1">
      <c r="A26" s="84" t="s">
        <v>484</v>
      </c>
      <c r="B26" s="139" t="s">
        <v>485</v>
      </c>
      <c r="C26" s="139"/>
      <c r="D26" s="139"/>
      <c r="E26" s="177">
        <f>SUM(E27)</f>
        <v>42421</v>
      </c>
      <c r="F26" s="177">
        <f t="shared" ref="F26:G26" si="8">SUM(F27)</f>
        <v>42421</v>
      </c>
      <c r="G26" s="177">
        <f t="shared" si="8"/>
        <v>42421</v>
      </c>
    </row>
    <row r="27" spans="1:7" ht="31.5" customHeight="1">
      <c r="A27" s="84" t="s">
        <v>435</v>
      </c>
      <c r="B27" s="139" t="s">
        <v>485</v>
      </c>
      <c r="C27" s="139" t="s">
        <v>391</v>
      </c>
      <c r="D27" s="139"/>
      <c r="E27" s="177">
        <f>SUM(E28,E33)</f>
        <v>42421</v>
      </c>
      <c r="F27" s="177">
        <f t="shared" ref="F27:G27" si="9">SUM(F28,F33)</f>
        <v>42421</v>
      </c>
      <c r="G27" s="177">
        <f t="shared" si="9"/>
        <v>42421</v>
      </c>
    </row>
    <row r="28" spans="1:7" ht="41.25" customHeight="1">
      <c r="A28" s="85" t="s">
        <v>486</v>
      </c>
      <c r="B28" s="92" t="s">
        <v>485</v>
      </c>
      <c r="C28" s="92" t="s">
        <v>392</v>
      </c>
      <c r="D28" s="92"/>
      <c r="E28" s="178">
        <f>E29</f>
        <v>2749</v>
      </c>
      <c r="F28" s="178">
        <f t="shared" ref="F28:G28" si="10">F29</f>
        <v>2749</v>
      </c>
      <c r="G28" s="178">
        <f t="shared" si="10"/>
        <v>2749</v>
      </c>
    </row>
    <row r="29" spans="1:7" ht="33" customHeight="1">
      <c r="A29" s="85" t="s">
        <v>326</v>
      </c>
      <c r="B29" s="92" t="s">
        <v>485</v>
      </c>
      <c r="C29" s="92" t="s">
        <v>393</v>
      </c>
      <c r="D29" s="92"/>
      <c r="E29" s="178">
        <f>E30+E32</f>
        <v>2749</v>
      </c>
      <c r="F29" s="178">
        <f t="shared" ref="F29:G29" si="11">F30+F32</f>
        <v>2749</v>
      </c>
      <c r="G29" s="178">
        <f t="shared" si="11"/>
        <v>2749</v>
      </c>
    </row>
    <row r="30" spans="1:7" ht="32.25" customHeight="1">
      <c r="A30" s="85" t="s">
        <v>328</v>
      </c>
      <c r="B30" s="92" t="s">
        <v>485</v>
      </c>
      <c r="C30" s="92" t="s">
        <v>393</v>
      </c>
      <c r="D30" s="92" t="s">
        <v>327</v>
      </c>
      <c r="E30" s="178">
        <v>1249</v>
      </c>
      <c r="F30" s="178">
        <v>1249</v>
      </c>
      <c r="G30" s="178">
        <v>1249</v>
      </c>
    </row>
    <row r="31" spans="1:7" ht="42" hidden="1" customHeight="1">
      <c r="A31" s="85" t="s">
        <v>300</v>
      </c>
      <c r="B31" s="92" t="s">
        <v>485</v>
      </c>
      <c r="C31" s="92" t="s">
        <v>394</v>
      </c>
      <c r="D31" s="92"/>
      <c r="E31" s="178"/>
      <c r="F31" s="178"/>
      <c r="G31" s="178"/>
    </row>
    <row r="32" spans="1:7" ht="29.25" customHeight="1">
      <c r="A32" s="85" t="s">
        <v>328</v>
      </c>
      <c r="B32" s="92" t="s">
        <v>485</v>
      </c>
      <c r="C32" s="92" t="s">
        <v>394</v>
      </c>
      <c r="D32" s="92" t="s">
        <v>966</v>
      </c>
      <c r="E32" s="178">
        <v>1500</v>
      </c>
      <c r="F32" s="178">
        <v>1500</v>
      </c>
      <c r="G32" s="178">
        <v>1500</v>
      </c>
    </row>
    <row r="33" spans="1:7" ht="23.25" customHeight="1">
      <c r="A33" s="85" t="s">
        <v>321</v>
      </c>
      <c r="B33" s="92" t="s">
        <v>485</v>
      </c>
      <c r="C33" s="92" t="s">
        <v>395</v>
      </c>
      <c r="D33" s="92"/>
      <c r="E33" s="178">
        <f>SUM(E34,E36)</f>
        <v>39672</v>
      </c>
      <c r="F33" s="178">
        <f t="shared" ref="F33:G33" si="12">SUM(F34,F36)</f>
        <v>39672</v>
      </c>
      <c r="G33" s="178">
        <f t="shared" si="12"/>
        <v>39672</v>
      </c>
    </row>
    <row r="34" spans="1:7" ht="29.25" customHeight="1">
      <c r="A34" s="85" t="s">
        <v>326</v>
      </c>
      <c r="B34" s="92" t="s">
        <v>485</v>
      </c>
      <c r="C34" s="92" t="s">
        <v>396</v>
      </c>
      <c r="D34" s="92"/>
      <c r="E34" s="178">
        <f>SUM(E35)</f>
        <v>29578</v>
      </c>
      <c r="F34" s="178">
        <f t="shared" ref="F34:G34" si="13">SUM(F35)</f>
        <v>29578</v>
      </c>
      <c r="G34" s="178">
        <f t="shared" si="13"/>
        <v>29578</v>
      </c>
    </row>
    <row r="35" spans="1:7" ht="32.25" customHeight="1">
      <c r="A35" s="85" t="s">
        <v>328</v>
      </c>
      <c r="B35" s="92" t="s">
        <v>485</v>
      </c>
      <c r="C35" s="92" t="s">
        <v>396</v>
      </c>
      <c r="D35" s="92" t="s">
        <v>327</v>
      </c>
      <c r="E35" s="178">
        <v>29578</v>
      </c>
      <c r="F35" s="178">
        <v>29578</v>
      </c>
      <c r="G35" s="178">
        <v>29578</v>
      </c>
    </row>
    <row r="36" spans="1:7" ht="30" customHeight="1">
      <c r="A36" s="85" t="s">
        <v>300</v>
      </c>
      <c r="B36" s="92" t="s">
        <v>485</v>
      </c>
      <c r="C36" s="92" t="s">
        <v>397</v>
      </c>
      <c r="D36" s="92"/>
      <c r="E36" s="212">
        <f>E37+E38</f>
        <v>10094</v>
      </c>
      <c r="F36" s="212">
        <f>F37+F38</f>
        <v>10094</v>
      </c>
      <c r="G36" s="212">
        <f>G37+G38</f>
        <v>10094</v>
      </c>
    </row>
    <row r="37" spans="1:7" ht="30.75" customHeight="1">
      <c r="A37" s="85" t="s">
        <v>324</v>
      </c>
      <c r="B37" s="92" t="s">
        <v>485</v>
      </c>
      <c r="C37" s="92" t="s">
        <v>397</v>
      </c>
      <c r="D37" s="92" t="s">
        <v>323</v>
      </c>
      <c r="E37" s="178">
        <v>9714</v>
      </c>
      <c r="F37" s="178">
        <v>9714</v>
      </c>
      <c r="G37" s="178">
        <v>9714</v>
      </c>
    </row>
    <row r="38" spans="1:7" ht="21.75" customHeight="1">
      <c r="A38" s="85" t="s">
        <v>43</v>
      </c>
      <c r="B38" s="92" t="s">
        <v>485</v>
      </c>
      <c r="C38" s="92" t="s">
        <v>397</v>
      </c>
      <c r="D38" s="92" t="s">
        <v>339</v>
      </c>
      <c r="E38" s="178">
        <v>380</v>
      </c>
      <c r="F38" s="178">
        <v>380</v>
      </c>
      <c r="G38" s="178">
        <v>380</v>
      </c>
    </row>
    <row r="39" spans="1:7" ht="45" customHeight="1">
      <c r="A39" s="88" t="s">
        <v>505</v>
      </c>
      <c r="B39" s="139" t="s">
        <v>487</v>
      </c>
      <c r="C39" s="139"/>
      <c r="D39" s="139"/>
      <c r="E39" s="177">
        <f>SUM(E41,E47)</f>
        <v>9892</v>
      </c>
      <c r="F39" s="177">
        <f>SUM(F41,F47)</f>
        <v>9892</v>
      </c>
      <c r="G39" s="177">
        <f>SUM(G41,G47)</f>
        <v>9892</v>
      </c>
    </row>
    <row r="40" spans="1:7" ht="31.5" customHeight="1">
      <c r="A40" s="84" t="s">
        <v>433</v>
      </c>
      <c r="B40" s="139" t="s">
        <v>487</v>
      </c>
      <c r="C40" s="139" t="s">
        <v>391</v>
      </c>
      <c r="D40" s="139"/>
      <c r="E40" s="177">
        <f>SUM(E41)</f>
        <v>8087</v>
      </c>
      <c r="F40" s="177">
        <f>SUM(F41)</f>
        <v>8087</v>
      </c>
      <c r="G40" s="177">
        <f>SUM(G41)</f>
        <v>8087</v>
      </c>
    </row>
    <row r="41" spans="1:7" ht="30" customHeight="1">
      <c r="A41" s="86" t="s">
        <v>330</v>
      </c>
      <c r="B41" s="92" t="s">
        <v>487</v>
      </c>
      <c r="C41" s="92" t="s">
        <v>416</v>
      </c>
      <c r="D41" s="92"/>
      <c r="E41" s="178">
        <f>SUM(E42,E44)</f>
        <v>8087</v>
      </c>
      <c r="F41" s="178">
        <f>SUM(F42,F44)</f>
        <v>8087</v>
      </c>
      <c r="G41" s="178">
        <f>SUM(G42,G44)</f>
        <v>8087</v>
      </c>
    </row>
    <row r="42" spans="1:7" ht="29.25" customHeight="1">
      <c r="A42" s="85" t="s">
        <v>326</v>
      </c>
      <c r="B42" s="92" t="s">
        <v>487</v>
      </c>
      <c r="C42" s="92" t="s">
        <v>417</v>
      </c>
      <c r="D42" s="92"/>
      <c r="E42" s="178">
        <f>SUM(E43)</f>
        <v>7747</v>
      </c>
      <c r="F42" s="178">
        <f>SUM(F43)</f>
        <v>7747</v>
      </c>
      <c r="G42" s="178">
        <f>SUM(G43)</f>
        <v>7747</v>
      </c>
    </row>
    <row r="43" spans="1:7" ht="27.75" customHeight="1">
      <c r="A43" s="85" t="s">
        <v>328</v>
      </c>
      <c r="B43" s="92" t="s">
        <v>487</v>
      </c>
      <c r="C43" s="92" t="s">
        <v>417</v>
      </c>
      <c r="D43" s="92" t="s">
        <v>327</v>
      </c>
      <c r="E43" s="178">
        <v>7747</v>
      </c>
      <c r="F43" s="178">
        <v>7747</v>
      </c>
      <c r="G43" s="178">
        <v>7747</v>
      </c>
    </row>
    <row r="44" spans="1:7" ht="26.25" customHeight="1">
      <c r="A44" s="85" t="s">
        <v>300</v>
      </c>
      <c r="B44" s="92" t="s">
        <v>487</v>
      </c>
      <c r="C44" s="92" t="s">
        <v>418</v>
      </c>
      <c r="D44" s="92"/>
      <c r="E44" s="178">
        <f>E45+E46</f>
        <v>340</v>
      </c>
      <c r="F44" s="178">
        <f>F45+F46</f>
        <v>340</v>
      </c>
      <c r="G44" s="178">
        <f>G45+G46</f>
        <v>340</v>
      </c>
    </row>
    <row r="45" spans="1:7" ht="30.75" customHeight="1">
      <c r="A45" s="85" t="s">
        <v>324</v>
      </c>
      <c r="B45" s="92" t="s">
        <v>487</v>
      </c>
      <c r="C45" s="92" t="s">
        <v>418</v>
      </c>
      <c r="D45" s="92" t="s">
        <v>323</v>
      </c>
      <c r="E45" s="178">
        <v>330</v>
      </c>
      <c r="F45" s="178">
        <v>330</v>
      </c>
      <c r="G45" s="178">
        <v>330</v>
      </c>
    </row>
    <row r="46" spans="1:7" ht="20.100000000000001" customHeight="1">
      <c r="A46" s="85" t="s">
        <v>43</v>
      </c>
      <c r="B46" s="92" t="s">
        <v>487</v>
      </c>
      <c r="C46" s="92" t="s">
        <v>418</v>
      </c>
      <c r="D46" s="92" t="s">
        <v>339</v>
      </c>
      <c r="E46" s="178">
        <v>10</v>
      </c>
      <c r="F46" s="178">
        <v>10</v>
      </c>
      <c r="G46" s="178">
        <v>10</v>
      </c>
    </row>
    <row r="47" spans="1:7" ht="30" customHeight="1">
      <c r="A47" s="84" t="s">
        <v>432</v>
      </c>
      <c r="B47" s="139" t="s">
        <v>487</v>
      </c>
      <c r="C47" s="139" t="s">
        <v>65</v>
      </c>
      <c r="D47" s="92"/>
      <c r="E47" s="177">
        <f>SUM(E48)</f>
        <v>1805</v>
      </c>
      <c r="F47" s="177">
        <f>SUM(F48)</f>
        <v>1805</v>
      </c>
      <c r="G47" s="177">
        <f>SUM(G48)</f>
        <v>1805</v>
      </c>
    </row>
    <row r="48" spans="1:7" ht="28.5" customHeight="1">
      <c r="A48" s="85" t="s">
        <v>331</v>
      </c>
      <c r="B48" s="92" t="s">
        <v>487</v>
      </c>
      <c r="C48" s="92" t="s">
        <v>398</v>
      </c>
      <c r="D48" s="92"/>
      <c r="E48" s="178">
        <f>SUM(E50,E52)</f>
        <v>1805</v>
      </c>
      <c r="F48" s="178">
        <f>SUM(F50,F52)</f>
        <v>1805</v>
      </c>
      <c r="G48" s="178">
        <f>SUM(G50,G52)</f>
        <v>1805</v>
      </c>
    </row>
    <row r="49" spans="1:7" ht="31.5" customHeight="1">
      <c r="A49" s="85" t="s">
        <v>326</v>
      </c>
      <c r="B49" s="92" t="s">
        <v>487</v>
      </c>
      <c r="C49" s="92" t="s">
        <v>399</v>
      </c>
      <c r="D49" s="92"/>
      <c r="E49" s="178">
        <f>SUM(E50)</f>
        <v>1505</v>
      </c>
      <c r="F49" s="178">
        <f>SUM(F50)</f>
        <v>1505</v>
      </c>
      <c r="G49" s="178">
        <f>SUM(G50)</f>
        <v>1505</v>
      </c>
    </row>
    <row r="50" spans="1:7" ht="33" customHeight="1">
      <c r="A50" s="85" t="s">
        <v>328</v>
      </c>
      <c r="B50" s="92" t="s">
        <v>487</v>
      </c>
      <c r="C50" s="92" t="s">
        <v>399</v>
      </c>
      <c r="D50" s="92" t="s">
        <v>327</v>
      </c>
      <c r="E50" s="178">
        <v>1505</v>
      </c>
      <c r="F50" s="178">
        <v>1505</v>
      </c>
      <c r="G50" s="178">
        <v>1505</v>
      </c>
    </row>
    <row r="51" spans="1:7" ht="29.25" customHeight="1">
      <c r="A51" s="85" t="s">
        <v>300</v>
      </c>
      <c r="B51" s="92" t="s">
        <v>487</v>
      </c>
      <c r="C51" s="92" t="s">
        <v>647</v>
      </c>
      <c r="D51" s="92"/>
      <c r="E51" s="178">
        <f>E52</f>
        <v>300</v>
      </c>
      <c r="F51" s="178">
        <f>F52</f>
        <v>300</v>
      </c>
      <c r="G51" s="178">
        <f>G52</f>
        <v>300</v>
      </c>
    </row>
    <row r="52" spans="1:7" ht="27" customHeight="1">
      <c r="A52" s="85" t="s">
        <v>324</v>
      </c>
      <c r="B52" s="92" t="s">
        <v>487</v>
      </c>
      <c r="C52" s="92" t="s">
        <v>647</v>
      </c>
      <c r="D52" s="92" t="s">
        <v>323</v>
      </c>
      <c r="E52" s="178">
        <v>300</v>
      </c>
      <c r="F52" s="178">
        <v>300</v>
      </c>
      <c r="G52" s="178">
        <v>300</v>
      </c>
    </row>
    <row r="53" spans="1:7" ht="24" customHeight="1">
      <c r="A53" s="213" t="s">
        <v>89</v>
      </c>
      <c r="B53" s="139" t="s">
        <v>88</v>
      </c>
      <c r="C53" s="139"/>
      <c r="D53" s="92"/>
      <c r="E53" s="177">
        <f>SUM(E54)</f>
        <v>1430</v>
      </c>
      <c r="F53" s="177">
        <f>SUM(F54)</f>
        <v>772</v>
      </c>
      <c r="G53" s="177">
        <f>SUM(G54)</f>
        <v>772</v>
      </c>
    </row>
    <row r="54" spans="1:7" ht="30" customHeight="1">
      <c r="A54" s="214" t="s">
        <v>693</v>
      </c>
      <c r="B54" s="92" t="s">
        <v>88</v>
      </c>
      <c r="C54" s="92" t="s">
        <v>400</v>
      </c>
      <c r="D54" s="92"/>
      <c r="E54" s="178">
        <f>SUM(E55,E57)</f>
        <v>1430</v>
      </c>
      <c r="F54" s="178">
        <f>SUM(F55,F57)</f>
        <v>772</v>
      </c>
      <c r="G54" s="178">
        <f>SUM(G55,G57)</f>
        <v>772</v>
      </c>
    </row>
    <row r="55" spans="1:7" ht="30" customHeight="1">
      <c r="A55" s="214" t="s">
        <v>694</v>
      </c>
      <c r="B55" s="92" t="s">
        <v>88</v>
      </c>
      <c r="C55" s="92" t="s">
        <v>695</v>
      </c>
      <c r="D55" s="139"/>
      <c r="E55" s="178">
        <f>E56</f>
        <v>659</v>
      </c>
      <c r="F55" s="178"/>
      <c r="G55" s="178"/>
    </row>
    <row r="56" spans="1:7" ht="30" customHeight="1">
      <c r="A56" s="85" t="s">
        <v>324</v>
      </c>
      <c r="B56" s="92" t="s">
        <v>88</v>
      </c>
      <c r="C56" s="92" t="s">
        <v>645</v>
      </c>
      <c r="D56" s="92" t="s">
        <v>323</v>
      </c>
      <c r="E56" s="178">
        <v>659</v>
      </c>
      <c r="F56" s="178"/>
      <c r="G56" s="178"/>
    </row>
    <row r="57" spans="1:7" ht="33" customHeight="1">
      <c r="A57" s="85" t="s">
        <v>692</v>
      </c>
      <c r="B57" s="92" t="s">
        <v>88</v>
      </c>
      <c r="C57" s="92" t="s">
        <v>696</v>
      </c>
      <c r="D57" s="92"/>
      <c r="E57" s="178">
        <f>E58</f>
        <v>771</v>
      </c>
      <c r="F57" s="178">
        <f>F58</f>
        <v>772</v>
      </c>
      <c r="G57" s="178">
        <f>G58</f>
        <v>772</v>
      </c>
    </row>
    <row r="58" spans="1:7" ht="33.75" customHeight="1">
      <c r="A58" s="85" t="s">
        <v>324</v>
      </c>
      <c r="B58" s="92" t="s">
        <v>88</v>
      </c>
      <c r="C58" s="92" t="s">
        <v>645</v>
      </c>
      <c r="D58" s="92" t="s">
        <v>323</v>
      </c>
      <c r="E58" s="178">
        <v>771</v>
      </c>
      <c r="F58" s="178">
        <v>772</v>
      </c>
      <c r="G58" s="178">
        <v>772</v>
      </c>
    </row>
    <row r="59" spans="1:7" ht="23.25" customHeight="1">
      <c r="A59" s="84" t="s">
        <v>42</v>
      </c>
      <c r="B59" s="139" t="s">
        <v>488</v>
      </c>
      <c r="C59" s="139"/>
      <c r="D59" s="139"/>
      <c r="E59" s="177">
        <f>E60</f>
        <v>8000</v>
      </c>
      <c r="F59" s="177">
        <v>3000</v>
      </c>
      <c r="G59" s="177">
        <v>3000</v>
      </c>
    </row>
    <row r="60" spans="1:7" ht="20.25" customHeight="1">
      <c r="A60" s="85" t="s">
        <v>20</v>
      </c>
      <c r="B60" s="92" t="s">
        <v>488</v>
      </c>
      <c r="C60" s="92" t="s">
        <v>401</v>
      </c>
      <c r="D60" s="92"/>
      <c r="E60" s="178">
        <f>E61</f>
        <v>8000</v>
      </c>
      <c r="F60" s="178">
        <v>3000</v>
      </c>
      <c r="G60" s="178">
        <v>3000</v>
      </c>
    </row>
    <row r="61" spans="1:7" ht="17.25" customHeight="1">
      <c r="A61" s="85" t="s">
        <v>42</v>
      </c>
      <c r="B61" s="92" t="s">
        <v>488</v>
      </c>
      <c r="C61" s="92" t="s">
        <v>402</v>
      </c>
      <c r="D61" s="92"/>
      <c r="E61" s="178">
        <f>E62</f>
        <v>8000</v>
      </c>
      <c r="F61" s="178">
        <f>F62</f>
        <v>3000</v>
      </c>
      <c r="G61" s="178">
        <f>G62</f>
        <v>3000</v>
      </c>
    </row>
    <row r="62" spans="1:7" ht="20.25" customHeight="1">
      <c r="A62" s="85" t="s">
        <v>489</v>
      </c>
      <c r="B62" s="92" t="s">
        <v>488</v>
      </c>
      <c r="C62" s="92" t="s">
        <v>403</v>
      </c>
      <c r="D62" s="92"/>
      <c r="E62" s="178">
        <f>E63</f>
        <v>8000</v>
      </c>
      <c r="F62" s="178">
        <v>3000</v>
      </c>
      <c r="G62" s="178">
        <v>3000</v>
      </c>
    </row>
    <row r="63" spans="1:7" ht="21.75" customHeight="1">
      <c r="A63" s="93" t="s">
        <v>163</v>
      </c>
      <c r="B63" s="92" t="s">
        <v>488</v>
      </c>
      <c r="C63" s="92" t="s">
        <v>403</v>
      </c>
      <c r="D63" s="92" t="s">
        <v>161</v>
      </c>
      <c r="E63" s="178">
        <v>8000</v>
      </c>
      <c r="F63" s="178">
        <v>3000</v>
      </c>
      <c r="G63" s="178">
        <v>3000</v>
      </c>
    </row>
    <row r="64" spans="1:7" ht="20.25" customHeight="1">
      <c r="A64" s="215" t="s">
        <v>362</v>
      </c>
      <c r="B64" s="139" t="s">
        <v>234</v>
      </c>
      <c r="C64" s="139"/>
      <c r="D64" s="139"/>
      <c r="E64" s="177">
        <f>SUM(E66)</f>
        <v>403.5</v>
      </c>
      <c r="F64" s="177">
        <f>SUM(F66)</f>
        <v>419.6</v>
      </c>
      <c r="G64" s="177">
        <f>SUM(G66)</f>
        <v>436.4</v>
      </c>
    </row>
    <row r="65" spans="1:7" ht="27.75" customHeight="1">
      <c r="A65" s="84" t="s">
        <v>432</v>
      </c>
      <c r="B65" s="92" t="s">
        <v>234</v>
      </c>
      <c r="C65" s="92" t="s">
        <v>404</v>
      </c>
      <c r="D65" s="92"/>
      <c r="E65" s="178">
        <f t="shared" ref="E65:G66" si="14">E66</f>
        <v>403.5</v>
      </c>
      <c r="F65" s="178">
        <f t="shared" si="14"/>
        <v>419.6</v>
      </c>
      <c r="G65" s="178">
        <f t="shared" si="14"/>
        <v>436.4</v>
      </c>
    </row>
    <row r="66" spans="1:7" ht="30" customHeight="1">
      <c r="A66" s="93" t="s">
        <v>332</v>
      </c>
      <c r="B66" s="92" t="s">
        <v>234</v>
      </c>
      <c r="C66" s="92" t="s">
        <v>405</v>
      </c>
      <c r="D66" s="92"/>
      <c r="E66" s="178">
        <f t="shared" si="14"/>
        <v>403.5</v>
      </c>
      <c r="F66" s="178">
        <f t="shared" si="14"/>
        <v>419.6</v>
      </c>
      <c r="G66" s="178">
        <f t="shared" si="14"/>
        <v>436.4</v>
      </c>
    </row>
    <row r="67" spans="1:7" ht="39.75" customHeight="1">
      <c r="A67" s="85" t="s">
        <v>443</v>
      </c>
      <c r="B67" s="92" t="s">
        <v>234</v>
      </c>
      <c r="C67" s="92" t="s">
        <v>406</v>
      </c>
      <c r="D67" s="92"/>
      <c r="E67" s="178">
        <f>E68+E69</f>
        <v>403.5</v>
      </c>
      <c r="F67" s="178">
        <f>F68+F69</f>
        <v>419.6</v>
      </c>
      <c r="G67" s="178">
        <f>G68+G69</f>
        <v>436.4</v>
      </c>
    </row>
    <row r="68" spans="1:7" ht="33.75" customHeight="1">
      <c r="A68" s="85" t="s">
        <v>328</v>
      </c>
      <c r="B68" s="92" t="s">
        <v>234</v>
      </c>
      <c r="C68" s="92" t="s">
        <v>407</v>
      </c>
      <c r="D68" s="92" t="s">
        <v>327</v>
      </c>
      <c r="E68" s="178">
        <v>320</v>
      </c>
      <c r="F68" s="178">
        <v>320</v>
      </c>
      <c r="G68" s="178">
        <v>320</v>
      </c>
    </row>
    <row r="69" spans="1:7" ht="33" customHeight="1">
      <c r="A69" s="85" t="s">
        <v>324</v>
      </c>
      <c r="B69" s="92" t="s">
        <v>234</v>
      </c>
      <c r="C69" s="92" t="s">
        <v>407</v>
      </c>
      <c r="D69" s="92" t="s">
        <v>323</v>
      </c>
      <c r="E69" s="178">
        <v>83.5</v>
      </c>
      <c r="F69" s="178">
        <v>99.6</v>
      </c>
      <c r="G69" s="178">
        <v>116.4</v>
      </c>
    </row>
    <row r="70" spans="1:7" ht="21.75" customHeight="1">
      <c r="A70" s="215" t="s">
        <v>492</v>
      </c>
      <c r="B70" s="139" t="s">
        <v>493</v>
      </c>
      <c r="C70" s="139"/>
      <c r="D70" s="139"/>
      <c r="E70" s="177">
        <f>SUM(E71)</f>
        <v>3122.8</v>
      </c>
      <c r="F70" s="177">
        <f>SUM(F71)</f>
        <v>3262.7</v>
      </c>
      <c r="G70" s="177">
        <f>SUM(G71)</f>
        <v>3377</v>
      </c>
    </row>
    <row r="71" spans="1:7" ht="20.25" customHeight="1">
      <c r="A71" s="93" t="s">
        <v>20</v>
      </c>
      <c r="B71" s="92" t="s">
        <v>494</v>
      </c>
      <c r="C71" s="92" t="s">
        <v>526</v>
      </c>
      <c r="D71" s="92"/>
      <c r="E71" s="178">
        <f>E72+E75</f>
        <v>3122.8</v>
      </c>
      <c r="F71" s="178">
        <f>F72+F75</f>
        <v>3262.7</v>
      </c>
      <c r="G71" s="178">
        <f>G72+G75</f>
        <v>3377</v>
      </c>
    </row>
    <row r="72" spans="1:7" ht="20.25" customHeight="1">
      <c r="A72" s="93" t="s">
        <v>152</v>
      </c>
      <c r="B72" s="92" t="s">
        <v>494</v>
      </c>
      <c r="C72" s="92" t="s">
        <v>419</v>
      </c>
      <c r="D72" s="92"/>
      <c r="E72" s="178">
        <f t="shared" ref="E72:G73" si="15">E73</f>
        <v>1963</v>
      </c>
      <c r="F72" s="178">
        <f t="shared" si="15"/>
        <v>2050</v>
      </c>
      <c r="G72" s="178">
        <f t="shared" si="15"/>
        <v>2121.6</v>
      </c>
    </row>
    <row r="73" spans="1:7" ht="31.5" customHeight="1">
      <c r="A73" s="93" t="s">
        <v>337</v>
      </c>
      <c r="B73" s="92" t="s">
        <v>494</v>
      </c>
      <c r="C73" s="92" t="s">
        <v>527</v>
      </c>
      <c r="D73" s="92"/>
      <c r="E73" s="178">
        <f t="shared" si="15"/>
        <v>1963</v>
      </c>
      <c r="F73" s="178">
        <f t="shared" si="15"/>
        <v>2050</v>
      </c>
      <c r="G73" s="178">
        <f t="shared" si="15"/>
        <v>2121.6</v>
      </c>
    </row>
    <row r="74" spans="1:7" ht="18.75" customHeight="1">
      <c r="A74" s="93" t="s">
        <v>166</v>
      </c>
      <c r="B74" s="92" t="s">
        <v>494</v>
      </c>
      <c r="C74" s="92" t="s">
        <v>527</v>
      </c>
      <c r="D74" s="92" t="s">
        <v>167</v>
      </c>
      <c r="E74" s="178">
        <v>1963</v>
      </c>
      <c r="F74" s="178">
        <v>2050</v>
      </c>
      <c r="G74" s="178">
        <v>2121.6</v>
      </c>
    </row>
    <row r="75" spans="1:7" ht="19.5" customHeight="1">
      <c r="A75" s="93" t="s">
        <v>153</v>
      </c>
      <c r="B75" s="92" t="s">
        <v>494</v>
      </c>
      <c r="C75" s="92" t="s">
        <v>528</v>
      </c>
      <c r="D75" s="92"/>
      <c r="E75" s="178">
        <f t="shared" ref="E75:G76" si="16">E76</f>
        <v>1159.8</v>
      </c>
      <c r="F75" s="178">
        <f t="shared" si="16"/>
        <v>1212.7</v>
      </c>
      <c r="G75" s="178">
        <f t="shared" si="16"/>
        <v>1255.4000000000001</v>
      </c>
    </row>
    <row r="76" spans="1:7" ht="42.75" customHeight="1">
      <c r="A76" s="93" t="s">
        <v>337</v>
      </c>
      <c r="B76" s="92" t="s">
        <v>494</v>
      </c>
      <c r="C76" s="92" t="s">
        <v>529</v>
      </c>
      <c r="D76" s="92"/>
      <c r="E76" s="178">
        <f t="shared" si="16"/>
        <v>1159.8</v>
      </c>
      <c r="F76" s="178">
        <f t="shared" si="16"/>
        <v>1212.7</v>
      </c>
      <c r="G76" s="178">
        <f t="shared" si="16"/>
        <v>1255.4000000000001</v>
      </c>
    </row>
    <row r="77" spans="1:7" ht="21" customHeight="1">
      <c r="A77" s="93" t="s">
        <v>166</v>
      </c>
      <c r="B77" s="92" t="s">
        <v>494</v>
      </c>
      <c r="C77" s="92" t="s">
        <v>529</v>
      </c>
      <c r="D77" s="92" t="s">
        <v>167</v>
      </c>
      <c r="E77" s="256">
        <v>1159.8</v>
      </c>
      <c r="F77" s="256">
        <v>1212.7</v>
      </c>
      <c r="G77" s="256">
        <v>1255.4000000000001</v>
      </c>
    </row>
    <row r="78" spans="1:7" ht="31.5" customHeight="1">
      <c r="A78" s="215" t="s">
        <v>268</v>
      </c>
      <c r="B78" s="139" t="s">
        <v>269</v>
      </c>
      <c r="C78" s="139"/>
      <c r="D78" s="139"/>
      <c r="E78" s="177">
        <f>E79+E86</f>
        <v>8740</v>
      </c>
      <c r="F78" s="177">
        <f>F79+F86</f>
        <v>8740</v>
      </c>
      <c r="G78" s="177">
        <f>G79+G86</f>
        <v>8740</v>
      </c>
    </row>
    <row r="79" spans="1:7" ht="43.5" customHeight="1">
      <c r="A79" s="215" t="s">
        <v>255</v>
      </c>
      <c r="B79" s="139" t="s">
        <v>325</v>
      </c>
      <c r="C79" s="139"/>
      <c r="D79" s="139"/>
      <c r="E79" s="177">
        <f>E80</f>
        <v>8090</v>
      </c>
      <c r="F79" s="177">
        <f>SUM(F81)</f>
        <v>8090</v>
      </c>
      <c r="G79" s="177">
        <f>SUM(G81)</f>
        <v>8090</v>
      </c>
    </row>
    <row r="80" spans="1:7" ht="42.75" customHeight="1">
      <c r="A80" s="215" t="s">
        <v>919</v>
      </c>
      <c r="B80" s="139" t="s">
        <v>325</v>
      </c>
      <c r="C80" s="139" t="s">
        <v>424</v>
      </c>
      <c r="D80" s="92"/>
      <c r="E80" s="178">
        <f>SUM(E82)</f>
        <v>8090</v>
      </c>
      <c r="F80" s="178">
        <f>SUM(F81)</f>
        <v>8090</v>
      </c>
      <c r="G80" s="178">
        <f>SUM(G81)</f>
        <v>8090</v>
      </c>
    </row>
    <row r="81" spans="1:7" ht="33" customHeight="1">
      <c r="A81" s="217" t="s">
        <v>565</v>
      </c>
      <c r="B81" s="92" t="s">
        <v>325</v>
      </c>
      <c r="C81" s="92" t="s">
        <v>572</v>
      </c>
      <c r="D81" s="92"/>
      <c r="E81" s="178">
        <f>E82</f>
        <v>8090</v>
      </c>
      <c r="F81" s="178">
        <f>SUM(F82)</f>
        <v>8090</v>
      </c>
      <c r="G81" s="178">
        <f>SUM(G82)</f>
        <v>8090</v>
      </c>
    </row>
    <row r="82" spans="1:7" ht="35.25" customHeight="1">
      <c r="A82" s="214" t="s">
        <v>303</v>
      </c>
      <c r="B82" s="92" t="s">
        <v>325</v>
      </c>
      <c r="C82" s="92" t="s">
        <v>573</v>
      </c>
      <c r="D82" s="92"/>
      <c r="E82" s="178">
        <f>SUM(E83:E85)</f>
        <v>8090</v>
      </c>
      <c r="F82" s="178">
        <f>SUM(F83:F85)</f>
        <v>8090</v>
      </c>
      <c r="G82" s="178">
        <f>SUM(G83:G85)</f>
        <v>8090</v>
      </c>
    </row>
    <row r="83" spans="1:7" ht="18" customHeight="1">
      <c r="A83" s="85" t="s">
        <v>251</v>
      </c>
      <c r="B83" s="92" t="s">
        <v>325</v>
      </c>
      <c r="C83" s="92" t="s">
        <v>573</v>
      </c>
      <c r="D83" s="92" t="s">
        <v>248</v>
      </c>
      <c r="E83" s="178">
        <v>6635</v>
      </c>
      <c r="F83" s="178">
        <v>6635</v>
      </c>
      <c r="G83" s="178">
        <v>6635</v>
      </c>
    </row>
    <row r="84" spans="1:7" ht="31.5" customHeight="1">
      <c r="A84" s="85" t="s">
        <v>324</v>
      </c>
      <c r="B84" s="141" t="s">
        <v>325</v>
      </c>
      <c r="C84" s="92" t="s">
        <v>573</v>
      </c>
      <c r="D84" s="141" t="s">
        <v>323</v>
      </c>
      <c r="E84" s="113">
        <v>1435</v>
      </c>
      <c r="F84" s="113">
        <v>1435</v>
      </c>
      <c r="G84" s="113">
        <v>1435</v>
      </c>
    </row>
    <row r="85" spans="1:7" ht="18" customHeight="1">
      <c r="A85" s="85" t="s">
        <v>43</v>
      </c>
      <c r="B85" s="141" t="s">
        <v>325</v>
      </c>
      <c r="C85" s="92" t="s">
        <v>573</v>
      </c>
      <c r="D85" s="141" t="s">
        <v>339</v>
      </c>
      <c r="E85" s="113">
        <v>20</v>
      </c>
      <c r="F85" s="113">
        <v>20</v>
      </c>
      <c r="G85" s="113">
        <v>20</v>
      </c>
    </row>
    <row r="86" spans="1:7" ht="33.75" customHeight="1">
      <c r="A86" s="84" t="s">
        <v>717</v>
      </c>
      <c r="B86" s="219" t="s">
        <v>119</v>
      </c>
      <c r="C86" s="139" t="s">
        <v>718</v>
      </c>
      <c r="D86" s="141"/>
      <c r="E86" s="114">
        <f>SUM(E87,E91,E95,E99)</f>
        <v>650</v>
      </c>
      <c r="F86" s="114">
        <f>SUM(F87,F91,F95,F99)</f>
        <v>650</v>
      </c>
      <c r="G86" s="114">
        <f>SUM(G87,G91,G95,G99)</f>
        <v>650</v>
      </c>
    </row>
    <row r="87" spans="1:7" ht="41.25" customHeight="1">
      <c r="A87" s="216" t="s">
        <v>1002</v>
      </c>
      <c r="B87" s="139" t="s">
        <v>119</v>
      </c>
      <c r="C87" s="139" t="s">
        <v>408</v>
      </c>
      <c r="D87" s="139"/>
      <c r="E87" s="177">
        <f>SUM(E89)</f>
        <v>500</v>
      </c>
      <c r="F87" s="177">
        <f>SUM(F89)</f>
        <v>500</v>
      </c>
      <c r="G87" s="177">
        <f>SUM(G89)</f>
        <v>500</v>
      </c>
    </row>
    <row r="88" spans="1:7" ht="30" customHeight="1">
      <c r="A88" s="217" t="s">
        <v>562</v>
      </c>
      <c r="B88" s="92" t="s">
        <v>119</v>
      </c>
      <c r="C88" s="92" t="s">
        <v>574</v>
      </c>
      <c r="D88" s="139"/>
      <c r="E88" s="178">
        <f t="shared" ref="E88:G89" si="17">SUM(E89)</f>
        <v>500</v>
      </c>
      <c r="F88" s="178">
        <f t="shared" si="17"/>
        <v>500</v>
      </c>
      <c r="G88" s="178">
        <f t="shared" si="17"/>
        <v>500</v>
      </c>
    </row>
    <row r="89" spans="1:7" ht="45.75" customHeight="1">
      <c r="A89" s="217" t="s">
        <v>999</v>
      </c>
      <c r="B89" s="92" t="s">
        <v>119</v>
      </c>
      <c r="C89" s="92" t="s">
        <v>575</v>
      </c>
      <c r="D89" s="92"/>
      <c r="E89" s="178">
        <f t="shared" si="17"/>
        <v>500</v>
      </c>
      <c r="F89" s="178">
        <f t="shared" si="17"/>
        <v>500</v>
      </c>
      <c r="G89" s="178">
        <f t="shared" si="17"/>
        <v>500</v>
      </c>
    </row>
    <row r="90" spans="1:7" ht="33.75" customHeight="1">
      <c r="A90" s="85" t="s">
        <v>324</v>
      </c>
      <c r="B90" s="92" t="s">
        <v>119</v>
      </c>
      <c r="C90" s="92" t="s">
        <v>575</v>
      </c>
      <c r="D90" s="92" t="s">
        <v>323</v>
      </c>
      <c r="E90" s="178">
        <v>500</v>
      </c>
      <c r="F90" s="178">
        <v>500</v>
      </c>
      <c r="G90" s="178">
        <v>500</v>
      </c>
    </row>
    <row r="91" spans="1:7" ht="54" customHeight="1">
      <c r="A91" s="216" t="s">
        <v>1001</v>
      </c>
      <c r="B91" s="139" t="s">
        <v>119</v>
      </c>
      <c r="C91" s="139" t="s">
        <v>409</v>
      </c>
      <c r="D91" s="139"/>
      <c r="E91" s="177">
        <f>SUM(E93)</f>
        <v>50</v>
      </c>
      <c r="F91" s="177">
        <f>SUM(F93)</f>
        <v>50</v>
      </c>
      <c r="G91" s="177">
        <f>SUM(G93)</f>
        <v>50</v>
      </c>
    </row>
    <row r="92" spans="1:7" ht="29.25" customHeight="1">
      <c r="A92" s="217" t="s">
        <v>561</v>
      </c>
      <c r="B92" s="92" t="s">
        <v>119</v>
      </c>
      <c r="C92" s="92" t="s">
        <v>576</v>
      </c>
      <c r="D92" s="139"/>
      <c r="E92" s="178">
        <f t="shared" ref="E92:G93" si="18">SUM(E93)</f>
        <v>50</v>
      </c>
      <c r="F92" s="113">
        <f t="shared" si="18"/>
        <v>50</v>
      </c>
      <c r="G92" s="113">
        <f t="shared" si="18"/>
        <v>50</v>
      </c>
    </row>
    <row r="93" spans="1:7" ht="45.75" customHeight="1">
      <c r="A93" s="217" t="s">
        <v>933</v>
      </c>
      <c r="B93" s="92" t="s">
        <v>119</v>
      </c>
      <c r="C93" s="92" t="s">
        <v>577</v>
      </c>
      <c r="D93" s="92"/>
      <c r="E93" s="178">
        <f t="shared" si="18"/>
        <v>50</v>
      </c>
      <c r="F93" s="178">
        <f t="shared" si="18"/>
        <v>50</v>
      </c>
      <c r="G93" s="178">
        <f t="shared" si="18"/>
        <v>50</v>
      </c>
    </row>
    <row r="94" spans="1:7" ht="32.25" customHeight="1">
      <c r="A94" s="85" t="s">
        <v>324</v>
      </c>
      <c r="B94" s="92" t="s">
        <v>119</v>
      </c>
      <c r="C94" s="92" t="s">
        <v>577</v>
      </c>
      <c r="D94" s="92" t="s">
        <v>323</v>
      </c>
      <c r="E94" s="178">
        <v>50</v>
      </c>
      <c r="F94" s="178">
        <v>50</v>
      </c>
      <c r="G94" s="178">
        <v>50</v>
      </c>
    </row>
    <row r="95" spans="1:7" ht="55.5" customHeight="1">
      <c r="A95" s="216" t="s">
        <v>998</v>
      </c>
      <c r="B95" s="139" t="s">
        <v>119</v>
      </c>
      <c r="C95" s="139" t="s">
        <v>410</v>
      </c>
      <c r="D95" s="139"/>
      <c r="E95" s="177">
        <f>SUM(E97)</f>
        <v>50</v>
      </c>
      <c r="F95" s="177">
        <f>SUM(F97)</f>
        <v>50</v>
      </c>
      <c r="G95" s="177">
        <f>SUM(G97)</f>
        <v>50</v>
      </c>
    </row>
    <row r="96" spans="1:7" ht="41.25" customHeight="1">
      <c r="A96" s="217" t="s">
        <v>563</v>
      </c>
      <c r="B96" s="92" t="s">
        <v>119</v>
      </c>
      <c r="C96" s="92" t="s">
        <v>634</v>
      </c>
      <c r="D96" s="139"/>
      <c r="E96" s="178">
        <f>SUM(E97)</f>
        <v>50</v>
      </c>
      <c r="F96" s="178">
        <f>SUM(F97)</f>
        <v>50</v>
      </c>
      <c r="G96" s="178">
        <f>SUM(G97)</f>
        <v>50</v>
      </c>
    </row>
    <row r="97" spans="1:7" ht="56.25" customHeight="1">
      <c r="A97" s="217" t="s">
        <v>930</v>
      </c>
      <c r="B97" s="92" t="s">
        <v>119</v>
      </c>
      <c r="C97" s="92" t="s">
        <v>629</v>
      </c>
      <c r="D97" s="92"/>
      <c r="E97" s="178">
        <f>SUM(E98)</f>
        <v>50</v>
      </c>
      <c r="F97" s="178">
        <f>F98</f>
        <v>50</v>
      </c>
      <c r="G97" s="178">
        <f>G98</f>
        <v>50</v>
      </c>
    </row>
    <row r="98" spans="1:7" ht="31.5" customHeight="1">
      <c r="A98" s="85" t="s">
        <v>324</v>
      </c>
      <c r="B98" s="92" t="s">
        <v>119</v>
      </c>
      <c r="C98" s="92" t="s">
        <v>629</v>
      </c>
      <c r="D98" s="92" t="s">
        <v>323</v>
      </c>
      <c r="E98" s="178">
        <v>50</v>
      </c>
      <c r="F98" s="178">
        <v>50</v>
      </c>
      <c r="G98" s="178">
        <v>50</v>
      </c>
    </row>
    <row r="99" spans="1:7" ht="54" customHeight="1">
      <c r="A99" s="216" t="s">
        <v>997</v>
      </c>
      <c r="B99" s="139" t="s">
        <v>119</v>
      </c>
      <c r="C99" s="139" t="s">
        <v>411</v>
      </c>
      <c r="D99" s="139"/>
      <c r="E99" s="177">
        <f>SUM(E101)</f>
        <v>50</v>
      </c>
      <c r="F99" s="177">
        <f>SUM(F101)</f>
        <v>50</v>
      </c>
      <c r="G99" s="177">
        <f>SUM(G101)</f>
        <v>50</v>
      </c>
    </row>
    <row r="100" spans="1:7" ht="54.75" customHeight="1">
      <c r="A100" s="217" t="s">
        <v>564</v>
      </c>
      <c r="B100" s="92" t="s">
        <v>119</v>
      </c>
      <c r="C100" s="92" t="s">
        <v>578</v>
      </c>
      <c r="D100" s="139"/>
      <c r="E100" s="178">
        <f t="shared" ref="E100:G101" si="19">SUM(E101)</f>
        <v>50</v>
      </c>
      <c r="F100" s="178">
        <f t="shared" si="19"/>
        <v>50</v>
      </c>
      <c r="G100" s="178">
        <f t="shared" si="19"/>
        <v>50</v>
      </c>
    </row>
    <row r="101" spans="1:7" ht="45" customHeight="1">
      <c r="A101" s="217" t="s">
        <v>1000</v>
      </c>
      <c r="B101" s="92" t="s">
        <v>119</v>
      </c>
      <c r="C101" s="92" t="s">
        <v>579</v>
      </c>
      <c r="D101" s="92"/>
      <c r="E101" s="178">
        <f t="shared" si="19"/>
        <v>50</v>
      </c>
      <c r="F101" s="178">
        <f t="shared" si="19"/>
        <v>50</v>
      </c>
      <c r="G101" s="178">
        <f t="shared" si="19"/>
        <v>50</v>
      </c>
    </row>
    <row r="102" spans="1:7" ht="33" customHeight="1">
      <c r="A102" s="85" t="s">
        <v>324</v>
      </c>
      <c r="B102" s="92" t="s">
        <v>119</v>
      </c>
      <c r="C102" s="92" t="s">
        <v>579</v>
      </c>
      <c r="D102" s="92" t="s">
        <v>323</v>
      </c>
      <c r="E102" s="178">
        <v>50</v>
      </c>
      <c r="F102" s="178">
        <v>50</v>
      </c>
      <c r="G102" s="178">
        <v>50</v>
      </c>
    </row>
    <row r="103" spans="1:7" ht="19.5" customHeight="1">
      <c r="A103" s="84" t="s">
        <v>270</v>
      </c>
      <c r="B103" s="219" t="s">
        <v>271</v>
      </c>
      <c r="C103" s="219"/>
      <c r="D103" s="219"/>
      <c r="E103" s="114">
        <f>SUM(E106,E114,E122)+E104</f>
        <v>97073.5</v>
      </c>
      <c r="F103" s="114">
        <f t="shared" ref="F103:G103" si="20">SUM(F106,F114,F122)+F104</f>
        <v>57297.5</v>
      </c>
      <c r="G103" s="114">
        <f t="shared" si="20"/>
        <v>57297.5</v>
      </c>
    </row>
    <row r="104" spans="1:7" ht="33" hidden="1" customHeight="1">
      <c r="A104" s="216" t="s">
        <v>902</v>
      </c>
      <c r="B104" s="139" t="s">
        <v>888</v>
      </c>
      <c r="C104" s="139"/>
      <c r="D104" s="219"/>
      <c r="E104" s="114">
        <f>E105</f>
        <v>0</v>
      </c>
      <c r="F104" s="178">
        <v>0</v>
      </c>
      <c r="G104" s="178">
        <v>0</v>
      </c>
    </row>
    <row r="105" spans="1:7" ht="27.75" hidden="1" customHeight="1">
      <c r="A105" s="85" t="s">
        <v>324</v>
      </c>
      <c r="B105" s="92" t="s">
        <v>888</v>
      </c>
      <c r="C105" s="92" t="s">
        <v>901</v>
      </c>
      <c r="D105" s="141" t="s">
        <v>323</v>
      </c>
      <c r="E105" s="113">
        <v>0</v>
      </c>
      <c r="F105" s="178">
        <v>0</v>
      </c>
      <c r="G105" s="178">
        <v>0</v>
      </c>
    </row>
    <row r="106" spans="1:7" ht="24" customHeight="1">
      <c r="A106" s="84" t="s">
        <v>436</v>
      </c>
      <c r="B106" s="139" t="s">
        <v>515</v>
      </c>
      <c r="C106" s="139"/>
      <c r="D106" s="219"/>
      <c r="E106" s="114">
        <f t="shared" ref="E106:G107" si="21">SUM(E107)</f>
        <v>7189</v>
      </c>
      <c r="F106" s="114">
        <f t="shared" si="21"/>
        <v>7189</v>
      </c>
      <c r="G106" s="114">
        <f t="shared" si="21"/>
        <v>7189</v>
      </c>
    </row>
    <row r="107" spans="1:7" ht="34.5" customHeight="1">
      <c r="A107" s="84" t="s">
        <v>433</v>
      </c>
      <c r="B107" s="139" t="s">
        <v>515</v>
      </c>
      <c r="C107" s="139" t="s">
        <v>391</v>
      </c>
      <c r="D107" s="139"/>
      <c r="E107" s="177">
        <f t="shared" si="21"/>
        <v>7189</v>
      </c>
      <c r="F107" s="177">
        <f t="shared" si="21"/>
        <v>7189</v>
      </c>
      <c r="G107" s="177">
        <f t="shared" si="21"/>
        <v>7189</v>
      </c>
    </row>
    <row r="108" spans="1:7" ht="45" customHeight="1">
      <c r="A108" s="85" t="s">
        <v>246</v>
      </c>
      <c r="B108" s="92" t="s">
        <v>515</v>
      </c>
      <c r="C108" s="92" t="s">
        <v>420</v>
      </c>
      <c r="D108" s="92"/>
      <c r="E108" s="178">
        <f>SUM(E109,E111)</f>
        <v>7189</v>
      </c>
      <c r="F108" s="178">
        <f>SUM(F109,F111)</f>
        <v>7189</v>
      </c>
      <c r="G108" s="178">
        <f>SUM(G109,G111)</f>
        <v>7189</v>
      </c>
    </row>
    <row r="109" spans="1:7" ht="25.5" customHeight="1">
      <c r="A109" s="85" t="s">
        <v>326</v>
      </c>
      <c r="B109" s="92" t="s">
        <v>515</v>
      </c>
      <c r="C109" s="92" t="s">
        <v>421</v>
      </c>
      <c r="D109" s="92"/>
      <c r="E109" s="178">
        <f>SUM(E110)</f>
        <v>6114</v>
      </c>
      <c r="F109" s="178">
        <f>SUM(F110)</f>
        <v>6114</v>
      </c>
      <c r="G109" s="178">
        <f>SUM(G110)</f>
        <v>6114</v>
      </c>
    </row>
    <row r="110" spans="1:7" ht="30.75" customHeight="1">
      <c r="A110" s="85" t="s">
        <v>328</v>
      </c>
      <c r="B110" s="92" t="s">
        <v>515</v>
      </c>
      <c r="C110" s="92" t="s">
        <v>421</v>
      </c>
      <c r="D110" s="92" t="s">
        <v>327</v>
      </c>
      <c r="E110" s="178">
        <v>6114</v>
      </c>
      <c r="F110" s="178">
        <v>6114</v>
      </c>
      <c r="G110" s="178">
        <v>6114</v>
      </c>
    </row>
    <row r="111" spans="1:7" ht="29.25" customHeight="1">
      <c r="A111" s="85" t="s">
        <v>329</v>
      </c>
      <c r="B111" s="92" t="s">
        <v>515</v>
      </c>
      <c r="C111" s="92" t="s">
        <v>422</v>
      </c>
      <c r="D111" s="92"/>
      <c r="E111" s="178">
        <f>SUM(E112:E113)</f>
        <v>1075</v>
      </c>
      <c r="F111" s="178">
        <f>SUM(F112:F113)</f>
        <v>1075</v>
      </c>
      <c r="G111" s="178">
        <f>SUM(G112:G113)</f>
        <v>1075</v>
      </c>
    </row>
    <row r="112" spans="1:7" ht="28.5" customHeight="1">
      <c r="A112" s="85" t="s">
        <v>324</v>
      </c>
      <c r="B112" s="92" t="s">
        <v>515</v>
      </c>
      <c r="C112" s="92" t="s">
        <v>422</v>
      </c>
      <c r="D112" s="92" t="s">
        <v>323</v>
      </c>
      <c r="E112" s="178">
        <v>1065</v>
      </c>
      <c r="F112" s="178">
        <v>1065</v>
      </c>
      <c r="G112" s="178">
        <v>1065</v>
      </c>
    </row>
    <row r="113" spans="1:7" ht="32.25" customHeight="1">
      <c r="A113" s="85" t="s">
        <v>43</v>
      </c>
      <c r="B113" s="92" t="s">
        <v>515</v>
      </c>
      <c r="C113" s="92" t="s">
        <v>422</v>
      </c>
      <c r="D113" s="92" t="s">
        <v>339</v>
      </c>
      <c r="E113" s="178">
        <v>10</v>
      </c>
      <c r="F113" s="178">
        <v>10</v>
      </c>
      <c r="G113" s="178">
        <v>10</v>
      </c>
    </row>
    <row r="114" spans="1:7" ht="22.5" customHeight="1">
      <c r="A114" s="84" t="s">
        <v>210</v>
      </c>
      <c r="B114" s="139" t="s">
        <v>211</v>
      </c>
      <c r="C114" s="139"/>
      <c r="D114" s="139"/>
      <c r="E114" s="177">
        <f>SUM(E115)</f>
        <v>84784.5</v>
      </c>
      <c r="F114" s="177">
        <f t="shared" ref="F114:G114" si="22">SUM(F115)</f>
        <v>45008.5</v>
      </c>
      <c r="G114" s="177">
        <f t="shared" si="22"/>
        <v>45008.5</v>
      </c>
    </row>
    <row r="115" spans="1:7" ht="33" customHeight="1">
      <c r="A115" s="84" t="s">
        <v>1003</v>
      </c>
      <c r="B115" s="139" t="s">
        <v>211</v>
      </c>
      <c r="C115" s="139" t="s">
        <v>425</v>
      </c>
      <c r="D115" s="139"/>
      <c r="E115" s="177">
        <f>E116+E121</f>
        <v>84784.5</v>
      </c>
      <c r="F115" s="177">
        <f t="shared" ref="F115:G115" si="23">F116+F121</f>
        <v>45008.5</v>
      </c>
      <c r="G115" s="177">
        <f t="shared" si="23"/>
        <v>45008.5</v>
      </c>
    </row>
    <row r="116" spans="1:7" ht="31.5" customHeight="1">
      <c r="A116" s="217" t="s">
        <v>701</v>
      </c>
      <c r="B116" s="92" t="s">
        <v>211</v>
      </c>
      <c r="C116" s="92" t="s">
        <v>582</v>
      </c>
      <c r="D116" s="139"/>
      <c r="E116" s="178">
        <f>E117+E119</f>
        <v>21804</v>
      </c>
      <c r="F116" s="178">
        <f>F117+F119</f>
        <v>22028</v>
      </c>
      <c r="G116" s="178">
        <f>G117+G119</f>
        <v>22028</v>
      </c>
    </row>
    <row r="117" spans="1:7" ht="34.5" customHeight="1">
      <c r="A117" s="217" t="s">
        <v>581</v>
      </c>
      <c r="B117" s="92" t="s">
        <v>211</v>
      </c>
      <c r="C117" s="92" t="s">
        <v>583</v>
      </c>
      <c r="D117" s="92"/>
      <c r="E117" s="178">
        <f>SUM(E118)</f>
        <v>18304</v>
      </c>
      <c r="F117" s="178">
        <f>SUM(F118)</f>
        <v>19528</v>
      </c>
      <c r="G117" s="178">
        <f>SUM(G118)</f>
        <v>19528</v>
      </c>
    </row>
    <row r="118" spans="1:7" ht="31.5" customHeight="1">
      <c r="A118" s="85" t="s">
        <v>324</v>
      </c>
      <c r="B118" s="92" t="s">
        <v>211</v>
      </c>
      <c r="C118" s="92" t="s">
        <v>583</v>
      </c>
      <c r="D118" s="92" t="s">
        <v>323</v>
      </c>
      <c r="E118" s="178">
        <v>18304</v>
      </c>
      <c r="F118" s="178">
        <v>19528</v>
      </c>
      <c r="G118" s="178">
        <v>19528</v>
      </c>
    </row>
    <row r="119" spans="1:7" ht="21.75" customHeight="1">
      <c r="A119" s="85" t="s">
        <v>19</v>
      </c>
      <c r="B119" s="92" t="s">
        <v>211</v>
      </c>
      <c r="C119" s="92" t="s">
        <v>632</v>
      </c>
      <c r="D119" s="92"/>
      <c r="E119" s="178">
        <f>E120</f>
        <v>3500</v>
      </c>
      <c r="F119" s="178">
        <f>F120</f>
        <v>2500</v>
      </c>
      <c r="G119" s="178">
        <f>G120</f>
        <v>2500</v>
      </c>
    </row>
    <row r="120" spans="1:7" ht="35.25" customHeight="1">
      <c r="A120" s="85" t="s">
        <v>324</v>
      </c>
      <c r="B120" s="92" t="s">
        <v>211</v>
      </c>
      <c r="C120" s="92" t="s">
        <v>632</v>
      </c>
      <c r="D120" s="92" t="s">
        <v>323</v>
      </c>
      <c r="E120" s="178">
        <v>3500</v>
      </c>
      <c r="F120" s="178">
        <v>2500</v>
      </c>
      <c r="G120" s="178">
        <v>2500</v>
      </c>
    </row>
    <row r="121" spans="1:7" ht="41.25" customHeight="1">
      <c r="A121" s="85" t="s">
        <v>761</v>
      </c>
      <c r="B121" s="210" t="s">
        <v>211</v>
      </c>
      <c r="C121" s="92" t="s">
        <v>762</v>
      </c>
      <c r="D121" s="92" t="s">
        <v>323</v>
      </c>
      <c r="E121" s="178">
        <v>62980.5</v>
      </c>
      <c r="F121" s="178">
        <v>22980.5</v>
      </c>
      <c r="G121" s="178">
        <v>22980.5</v>
      </c>
    </row>
    <row r="122" spans="1:7" ht="24.75" customHeight="1">
      <c r="A122" s="216" t="s">
        <v>113</v>
      </c>
      <c r="B122" s="139" t="s">
        <v>490</v>
      </c>
      <c r="C122" s="139"/>
      <c r="D122" s="139"/>
      <c r="E122" s="177">
        <f>E127+E131+E135+E138+E143</f>
        <v>5100</v>
      </c>
      <c r="F122" s="177">
        <f>F127+F131+F135+F138+F143</f>
        <v>5100</v>
      </c>
      <c r="G122" s="177">
        <f>G127+G131+G135+G138+G143</f>
        <v>5100</v>
      </c>
    </row>
    <row r="123" spans="1:7" ht="44.25" hidden="1" customHeight="1">
      <c r="A123" s="216" t="s">
        <v>922</v>
      </c>
      <c r="B123" s="139" t="s">
        <v>490</v>
      </c>
      <c r="C123" s="139"/>
      <c r="D123" s="139"/>
      <c r="E123" s="177"/>
      <c r="F123" s="177"/>
      <c r="G123" s="177"/>
    </row>
    <row r="124" spans="1:7" ht="30" hidden="1" customHeight="1">
      <c r="A124" s="85" t="s">
        <v>567</v>
      </c>
      <c r="B124" s="92" t="s">
        <v>490</v>
      </c>
      <c r="C124" s="92"/>
      <c r="D124" s="139"/>
      <c r="E124" s="178"/>
      <c r="F124" s="178"/>
      <c r="G124" s="178"/>
    </row>
    <row r="125" spans="1:7" ht="32.25" hidden="1" customHeight="1">
      <c r="A125" s="86" t="s">
        <v>358</v>
      </c>
      <c r="B125" s="92" t="s">
        <v>490</v>
      </c>
      <c r="C125" s="92"/>
      <c r="D125" s="92"/>
      <c r="E125" s="178"/>
      <c r="F125" s="178"/>
      <c r="G125" s="178"/>
    </row>
    <row r="126" spans="1:7" ht="44.25" hidden="1" customHeight="1">
      <c r="A126" s="86" t="s">
        <v>324</v>
      </c>
      <c r="B126" s="92" t="s">
        <v>490</v>
      </c>
      <c r="C126" s="92"/>
      <c r="D126" s="92" t="s">
        <v>323</v>
      </c>
      <c r="E126" s="178"/>
      <c r="F126" s="178"/>
      <c r="G126" s="178"/>
    </row>
    <row r="127" spans="1:7" ht="43.5" customHeight="1">
      <c r="A127" s="216" t="s">
        <v>1006</v>
      </c>
      <c r="B127" s="139" t="s">
        <v>490</v>
      </c>
      <c r="C127" s="139" t="s">
        <v>412</v>
      </c>
      <c r="D127" s="139"/>
      <c r="E127" s="177">
        <f t="shared" ref="E127:G129" si="24">SUM(E128)</f>
        <v>1000</v>
      </c>
      <c r="F127" s="177">
        <f t="shared" si="24"/>
        <v>1000</v>
      </c>
      <c r="G127" s="177">
        <f t="shared" si="24"/>
        <v>1000</v>
      </c>
    </row>
    <row r="128" spans="1:7" ht="30" customHeight="1">
      <c r="A128" s="85" t="s">
        <v>586</v>
      </c>
      <c r="B128" s="92" t="s">
        <v>490</v>
      </c>
      <c r="C128" s="92" t="s">
        <v>587</v>
      </c>
      <c r="D128" s="139"/>
      <c r="E128" s="178">
        <f t="shared" si="24"/>
        <v>1000</v>
      </c>
      <c r="F128" s="178">
        <f t="shared" si="24"/>
        <v>1000</v>
      </c>
      <c r="G128" s="178">
        <f t="shared" si="24"/>
        <v>1000</v>
      </c>
    </row>
    <row r="129" spans="1:7" ht="28.5" customHeight="1">
      <c r="A129" s="86" t="s">
        <v>8</v>
      </c>
      <c r="B129" s="92" t="s">
        <v>490</v>
      </c>
      <c r="C129" s="92" t="s">
        <v>588</v>
      </c>
      <c r="D129" s="92"/>
      <c r="E129" s="178">
        <f t="shared" si="24"/>
        <v>1000</v>
      </c>
      <c r="F129" s="178">
        <f t="shared" si="24"/>
        <v>1000</v>
      </c>
      <c r="G129" s="178">
        <f t="shared" si="24"/>
        <v>1000</v>
      </c>
    </row>
    <row r="130" spans="1:7" ht="31.5" customHeight="1">
      <c r="A130" s="214" t="s">
        <v>157</v>
      </c>
      <c r="B130" s="92" t="s">
        <v>490</v>
      </c>
      <c r="C130" s="92" t="s">
        <v>588</v>
      </c>
      <c r="D130" s="92" t="s">
        <v>323</v>
      </c>
      <c r="E130" s="178">
        <v>1000</v>
      </c>
      <c r="F130" s="178">
        <v>1000</v>
      </c>
      <c r="G130" s="178">
        <v>1000</v>
      </c>
    </row>
    <row r="131" spans="1:7" ht="42" customHeight="1">
      <c r="A131" s="215" t="s">
        <v>1007</v>
      </c>
      <c r="B131" s="139" t="s">
        <v>490</v>
      </c>
      <c r="C131" s="139" t="s">
        <v>413</v>
      </c>
      <c r="D131" s="221"/>
      <c r="E131" s="222">
        <f>SUM(E133)</f>
        <v>1000</v>
      </c>
      <c r="F131" s="222">
        <f>SUM(F133)</f>
        <v>1000</v>
      </c>
      <c r="G131" s="222">
        <f>SUM(G133)</f>
        <v>1000</v>
      </c>
    </row>
    <row r="132" spans="1:7" ht="42" customHeight="1">
      <c r="A132" s="85" t="s">
        <v>566</v>
      </c>
      <c r="B132" s="92" t="s">
        <v>490</v>
      </c>
      <c r="C132" s="92" t="s">
        <v>589</v>
      </c>
      <c r="D132" s="221"/>
      <c r="E132" s="179">
        <f t="shared" ref="E132:G133" si="25">SUM(E133)</f>
        <v>1000</v>
      </c>
      <c r="F132" s="179">
        <f t="shared" si="25"/>
        <v>1000</v>
      </c>
      <c r="G132" s="179">
        <f t="shared" si="25"/>
        <v>1000</v>
      </c>
    </row>
    <row r="133" spans="1:7" ht="42" customHeight="1">
      <c r="A133" s="93" t="s">
        <v>934</v>
      </c>
      <c r="B133" s="92" t="s">
        <v>490</v>
      </c>
      <c r="C133" s="92" t="s">
        <v>590</v>
      </c>
      <c r="D133" s="223"/>
      <c r="E133" s="179">
        <f t="shared" si="25"/>
        <v>1000</v>
      </c>
      <c r="F133" s="179">
        <f t="shared" si="25"/>
        <v>1000</v>
      </c>
      <c r="G133" s="179">
        <f t="shared" si="25"/>
        <v>1000</v>
      </c>
    </row>
    <row r="134" spans="1:7" ht="47.25" customHeight="1">
      <c r="A134" s="214" t="s">
        <v>157</v>
      </c>
      <c r="B134" s="92" t="s">
        <v>490</v>
      </c>
      <c r="C134" s="92" t="s">
        <v>590</v>
      </c>
      <c r="D134" s="92" t="s">
        <v>323</v>
      </c>
      <c r="E134" s="178">
        <v>1000</v>
      </c>
      <c r="F134" s="178">
        <v>1000</v>
      </c>
      <c r="G134" s="178">
        <v>1000</v>
      </c>
    </row>
    <row r="135" spans="1:7" ht="43.5" customHeight="1">
      <c r="A135" s="213" t="s">
        <v>1014</v>
      </c>
      <c r="B135" s="209" t="s">
        <v>490</v>
      </c>
      <c r="C135" s="139" t="s">
        <v>697</v>
      </c>
      <c r="D135" s="139"/>
      <c r="E135" s="177">
        <f>SUM(E136)</f>
        <v>100</v>
      </c>
      <c r="F135" s="177">
        <f t="shared" ref="F135:G136" si="26">SUM(F136)</f>
        <v>100</v>
      </c>
      <c r="G135" s="177">
        <f t="shared" si="26"/>
        <v>100</v>
      </c>
    </row>
    <row r="136" spans="1:7" ht="30.75" customHeight="1">
      <c r="A136" s="214" t="s">
        <v>700</v>
      </c>
      <c r="B136" s="210" t="s">
        <v>490</v>
      </c>
      <c r="C136" s="92" t="s">
        <v>697</v>
      </c>
      <c r="D136" s="92"/>
      <c r="E136" s="178">
        <f>SUM(E137)</f>
        <v>100</v>
      </c>
      <c r="F136" s="178">
        <f t="shared" si="26"/>
        <v>100</v>
      </c>
      <c r="G136" s="178">
        <f t="shared" si="26"/>
        <v>100</v>
      </c>
    </row>
    <row r="137" spans="1:7" ht="30" customHeight="1">
      <c r="A137" s="86" t="s">
        <v>324</v>
      </c>
      <c r="B137" s="210" t="s">
        <v>490</v>
      </c>
      <c r="C137" s="92" t="s">
        <v>697</v>
      </c>
      <c r="D137" s="92" t="s">
        <v>323</v>
      </c>
      <c r="E137" s="178">
        <v>100</v>
      </c>
      <c r="F137" s="178">
        <v>100</v>
      </c>
      <c r="G137" s="178">
        <v>100</v>
      </c>
    </row>
    <row r="138" spans="1:7" ht="20.25" customHeight="1">
      <c r="A138" s="216" t="s">
        <v>113</v>
      </c>
      <c r="B138" s="209" t="s">
        <v>490</v>
      </c>
      <c r="C138" s="139"/>
      <c r="D138" s="139"/>
      <c r="E138" s="177">
        <f t="shared" ref="E138:G141" si="27">E139</f>
        <v>1500</v>
      </c>
      <c r="F138" s="177">
        <f t="shared" si="27"/>
        <v>1500</v>
      </c>
      <c r="G138" s="177">
        <f t="shared" si="27"/>
        <v>1500</v>
      </c>
    </row>
    <row r="139" spans="1:7" ht="44.25" customHeight="1">
      <c r="A139" s="216" t="s">
        <v>1016</v>
      </c>
      <c r="B139" s="209" t="s">
        <v>490</v>
      </c>
      <c r="C139" s="139" t="s">
        <v>423</v>
      </c>
      <c r="D139" s="139"/>
      <c r="E139" s="177">
        <f t="shared" si="27"/>
        <v>1500</v>
      </c>
      <c r="F139" s="177">
        <f t="shared" si="27"/>
        <v>1500</v>
      </c>
      <c r="G139" s="177">
        <f t="shared" si="27"/>
        <v>1500</v>
      </c>
    </row>
    <row r="140" spans="1:7" ht="30" customHeight="1">
      <c r="A140" s="85" t="s">
        <v>567</v>
      </c>
      <c r="B140" s="210" t="s">
        <v>490</v>
      </c>
      <c r="C140" s="92" t="s">
        <v>584</v>
      </c>
      <c r="D140" s="92"/>
      <c r="E140" s="178">
        <f t="shared" si="27"/>
        <v>1500</v>
      </c>
      <c r="F140" s="178">
        <f t="shared" si="27"/>
        <v>1500</v>
      </c>
      <c r="G140" s="178">
        <f t="shared" si="27"/>
        <v>1500</v>
      </c>
    </row>
    <row r="141" spans="1:7" ht="30" customHeight="1">
      <c r="A141" s="86" t="s">
        <v>358</v>
      </c>
      <c r="B141" s="210" t="s">
        <v>490</v>
      </c>
      <c r="C141" s="92" t="s">
        <v>585</v>
      </c>
      <c r="D141" s="92"/>
      <c r="E141" s="178">
        <f t="shared" si="27"/>
        <v>1500</v>
      </c>
      <c r="F141" s="178">
        <f t="shared" si="27"/>
        <v>1500</v>
      </c>
      <c r="G141" s="178">
        <f t="shared" si="27"/>
        <v>1500</v>
      </c>
    </row>
    <row r="142" spans="1:7" ht="30" customHeight="1">
      <c r="A142" s="86" t="s">
        <v>324</v>
      </c>
      <c r="B142" s="210" t="s">
        <v>490</v>
      </c>
      <c r="C142" s="92" t="s">
        <v>585</v>
      </c>
      <c r="D142" s="92" t="s">
        <v>323</v>
      </c>
      <c r="E142" s="178">
        <v>1500</v>
      </c>
      <c r="F142" s="178">
        <v>1500</v>
      </c>
      <c r="G142" s="178">
        <v>1500</v>
      </c>
    </row>
    <row r="143" spans="1:7" ht="42" customHeight="1">
      <c r="A143" s="216" t="s">
        <v>1016</v>
      </c>
      <c r="B143" s="209" t="s">
        <v>490</v>
      </c>
      <c r="C143" s="139" t="s">
        <v>423</v>
      </c>
      <c r="D143" s="92"/>
      <c r="E143" s="257">
        <f t="shared" ref="E143:G145" si="28">E144</f>
        <v>1500</v>
      </c>
      <c r="F143" s="257">
        <f t="shared" si="28"/>
        <v>1500</v>
      </c>
      <c r="G143" s="257">
        <f t="shared" si="28"/>
        <v>1500</v>
      </c>
    </row>
    <row r="144" spans="1:7" ht="30.75" customHeight="1">
      <c r="A144" s="84" t="s">
        <v>567</v>
      </c>
      <c r="B144" s="209" t="s">
        <v>490</v>
      </c>
      <c r="C144" s="139" t="s">
        <v>924</v>
      </c>
      <c r="D144" s="139"/>
      <c r="E144" s="257">
        <f t="shared" si="28"/>
        <v>1500</v>
      </c>
      <c r="F144" s="257">
        <f t="shared" si="28"/>
        <v>1500</v>
      </c>
      <c r="G144" s="257">
        <f t="shared" si="28"/>
        <v>1500</v>
      </c>
    </row>
    <row r="145" spans="1:7" ht="21" customHeight="1">
      <c r="A145" s="86" t="s">
        <v>923</v>
      </c>
      <c r="B145" s="210" t="s">
        <v>490</v>
      </c>
      <c r="C145" s="92" t="s">
        <v>925</v>
      </c>
      <c r="D145" s="92"/>
      <c r="E145" s="258">
        <f t="shared" si="28"/>
        <v>1500</v>
      </c>
      <c r="F145" s="258">
        <f t="shared" si="28"/>
        <v>1500</v>
      </c>
      <c r="G145" s="258">
        <f t="shared" si="28"/>
        <v>1500</v>
      </c>
    </row>
    <row r="146" spans="1:7" ht="30" customHeight="1">
      <c r="A146" s="86" t="s">
        <v>324</v>
      </c>
      <c r="B146" s="210" t="s">
        <v>490</v>
      </c>
      <c r="C146" s="92" t="s">
        <v>925</v>
      </c>
      <c r="D146" s="92" t="s">
        <v>323</v>
      </c>
      <c r="E146" s="178">
        <v>1500</v>
      </c>
      <c r="F146" s="178">
        <v>1500</v>
      </c>
      <c r="G146" s="178">
        <v>1500</v>
      </c>
    </row>
    <row r="147" spans="1:7" ht="23.25" customHeight="1">
      <c r="A147" s="84" t="s">
        <v>516</v>
      </c>
      <c r="B147" s="139" t="s">
        <v>517</v>
      </c>
      <c r="C147" s="139"/>
      <c r="D147" s="139"/>
      <c r="E147" s="177">
        <f>E148+E155+E167</f>
        <v>34100</v>
      </c>
      <c r="F147" s="177">
        <f t="shared" ref="F147:G147" si="29">F148+F155+F167</f>
        <v>25700</v>
      </c>
      <c r="G147" s="177">
        <f t="shared" si="29"/>
        <v>24000</v>
      </c>
    </row>
    <row r="148" spans="1:7" ht="23.25" customHeight="1">
      <c r="A148" s="84" t="s">
        <v>146</v>
      </c>
      <c r="B148" s="139" t="s">
        <v>145</v>
      </c>
      <c r="C148" s="139"/>
      <c r="D148" s="139"/>
      <c r="E148" s="177">
        <f>E149</f>
        <v>6250</v>
      </c>
      <c r="F148" s="177">
        <f t="shared" ref="F148:G148" si="30">F149</f>
        <v>0</v>
      </c>
      <c r="G148" s="177">
        <f t="shared" si="30"/>
        <v>0</v>
      </c>
    </row>
    <row r="149" spans="1:7" ht="44.25" customHeight="1">
      <c r="A149" s="84" t="s">
        <v>675</v>
      </c>
      <c r="B149" s="139" t="s">
        <v>145</v>
      </c>
      <c r="C149" s="139" t="s">
        <v>676</v>
      </c>
      <c r="D149" s="92"/>
      <c r="E149" s="177">
        <f>E150+E153</f>
        <v>6250</v>
      </c>
      <c r="F149" s="177">
        <f t="shared" ref="F149:G149" si="31">F150+F153</f>
        <v>0</v>
      </c>
      <c r="G149" s="177">
        <f t="shared" si="31"/>
        <v>0</v>
      </c>
    </row>
    <row r="150" spans="1:7" ht="40.5" customHeight="1">
      <c r="A150" s="85" t="s">
        <v>677</v>
      </c>
      <c r="B150" s="92" t="s">
        <v>145</v>
      </c>
      <c r="C150" s="92" t="s">
        <v>678</v>
      </c>
      <c r="D150" s="92"/>
      <c r="E150" s="178">
        <f>E152</f>
        <v>6250</v>
      </c>
      <c r="F150" s="178"/>
      <c r="G150" s="178"/>
    </row>
    <row r="151" spans="1:7" ht="21.75" customHeight="1">
      <c r="A151" s="214" t="s">
        <v>679</v>
      </c>
      <c r="B151" s="92" t="s">
        <v>145</v>
      </c>
      <c r="C151" s="92" t="s">
        <v>680</v>
      </c>
      <c r="D151" s="92"/>
      <c r="E151" s="178"/>
      <c r="F151" s="178"/>
      <c r="G151" s="178"/>
    </row>
    <row r="152" spans="1:7" ht="43.5" customHeight="1">
      <c r="A152" s="85" t="s">
        <v>723</v>
      </c>
      <c r="B152" s="92" t="s">
        <v>145</v>
      </c>
      <c r="C152" s="92" t="s">
        <v>680</v>
      </c>
      <c r="D152" s="92" t="s">
        <v>759</v>
      </c>
      <c r="E152" s="178">
        <v>6250</v>
      </c>
      <c r="F152" s="178"/>
      <c r="G152" s="178"/>
    </row>
    <row r="153" spans="1:7" ht="25.5" hidden="1" customHeight="1">
      <c r="A153" s="86" t="s">
        <v>960</v>
      </c>
      <c r="B153" s="125" t="s">
        <v>961</v>
      </c>
      <c r="C153" s="92" t="s">
        <v>962</v>
      </c>
      <c r="D153" s="92"/>
      <c r="E153" s="178"/>
      <c r="F153" s="178"/>
      <c r="G153" s="178"/>
    </row>
    <row r="154" spans="1:7" ht="43.5" hidden="1" customHeight="1">
      <c r="A154" s="86" t="s">
        <v>324</v>
      </c>
      <c r="B154" s="125" t="s">
        <v>961</v>
      </c>
      <c r="C154" s="92" t="s">
        <v>962</v>
      </c>
      <c r="D154" s="92" t="s">
        <v>759</v>
      </c>
      <c r="E154" s="178"/>
      <c r="F154" s="178"/>
      <c r="G154" s="178"/>
    </row>
    <row r="155" spans="1:7" ht="21.75" customHeight="1">
      <c r="A155" s="84" t="s">
        <v>456</v>
      </c>
      <c r="B155" s="139" t="s">
        <v>518</v>
      </c>
      <c r="C155" s="139"/>
      <c r="D155" s="139"/>
      <c r="E155" s="177">
        <f>SUM(E156)</f>
        <v>20200</v>
      </c>
      <c r="F155" s="177">
        <f>SUM(F156)</f>
        <v>20200</v>
      </c>
      <c r="G155" s="177">
        <f>SUM(G156)</f>
        <v>20200</v>
      </c>
    </row>
    <row r="156" spans="1:7" ht="54" customHeight="1">
      <c r="A156" s="84" t="s">
        <v>1011</v>
      </c>
      <c r="B156" s="139" t="s">
        <v>518</v>
      </c>
      <c r="C156" s="139" t="s">
        <v>427</v>
      </c>
      <c r="D156" s="139"/>
      <c r="E156" s="177">
        <f t="shared" ref="E156:G158" si="32">E157</f>
        <v>20200</v>
      </c>
      <c r="F156" s="177">
        <f t="shared" si="32"/>
        <v>20200</v>
      </c>
      <c r="G156" s="177">
        <f t="shared" si="32"/>
        <v>20200</v>
      </c>
    </row>
    <row r="157" spans="1:7" ht="25.5" hidden="1" customHeight="1">
      <c r="A157" s="84" t="s">
        <v>456</v>
      </c>
      <c r="B157" s="139" t="s">
        <v>518</v>
      </c>
      <c r="C157" s="139"/>
      <c r="D157" s="139"/>
      <c r="E157" s="177">
        <f t="shared" si="32"/>
        <v>20200</v>
      </c>
      <c r="F157" s="177">
        <f t="shared" si="32"/>
        <v>20200</v>
      </c>
      <c r="G157" s="177">
        <f t="shared" si="32"/>
        <v>20200</v>
      </c>
    </row>
    <row r="158" spans="1:7" ht="57" hidden="1" customHeight="1">
      <c r="A158" s="84" t="s">
        <v>921</v>
      </c>
      <c r="B158" s="139" t="s">
        <v>518</v>
      </c>
      <c r="C158" s="92" t="s">
        <v>427</v>
      </c>
      <c r="D158" s="139"/>
      <c r="E158" s="177">
        <f t="shared" si="32"/>
        <v>20200</v>
      </c>
      <c r="F158" s="177">
        <f t="shared" si="32"/>
        <v>20200</v>
      </c>
      <c r="G158" s="177">
        <f t="shared" si="32"/>
        <v>20200</v>
      </c>
    </row>
    <row r="159" spans="1:7" ht="30" customHeight="1">
      <c r="A159" s="85" t="s">
        <v>688</v>
      </c>
      <c r="B159" s="125" t="s">
        <v>199</v>
      </c>
      <c r="C159" s="92" t="s">
        <v>592</v>
      </c>
      <c r="D159" s="92"/>
      <c r="E159" s="113">
        <f>E160+E163</f>
        <v>20200</v>
      </c>
      <c r="F159" s="113">
        <f>F160+F163</f>
        <v>20200</v>
      </c>
      <c r="G159" s="113">
        <f>G160+G163</f>
        <v>20200</v>
      </c>
    </row>
    <row r="160" spans="1:7" ht="20.25" customHeight="1">
      <c r="A160" s="87" t="s">
        <v>689</v>
      </c>
      <c r="B160" s="125" t="s">
        <v>199</v>
      </c>
      <c r="C160" s="92" t="s">
        <v>592</v>
      </c>
      <c r="D160" s="92" t="s">
        <v>323</v>
      </c>
      <c r="E160" s="113">
        <f>E161+E162</f>
        <v>16200</v>
      </c>
      <c r="F160" s="113">
        <f>F161+F162</f>
        <v>16200</v>
      </c>
      <c r="G160" s="113">
        <f>G161+G162</f>
        <v>16200</v>
      </c>
    </row>
    <row r="161" spans="1:7" ht="32.25" customHeight="1">
      <c r="A161" s="86" t="s">
        <v>324</v>
      </c>
      <c r="B161" s="125" t="s">
        <v>199</v>
      </c>
      <c r="C161" s="92" t="s">
        <v>592</v>
      </c>
      <c r="D161" s="92" t="s">
        <v>953</v>
      </c>
      <c r="E161" s="113">
        <v>13900</v>
      </c>
      <c r="F161" s="113">
        <v>13900</v>
      </c>
      <c r="G161" s="113">
        <v>13900</v>
      </c>
    </row>
    <row r="162" spans="1:7" ht="32.25" customHeight="1">
      <c r="A162" s="86" t="s">
        <v>324</v>
      </c>
      <c r="B162" s="125" t="s">
        <v>199</v>
      </c>
      <c r="C162" s="92" t="s">
        <v>592</v>
      </c>
      <c r="D162" s="92" t="s">
        <v>721</v>
      </c>
      <c r="E162" s="113">
        <v>2300</v>
      </c>
      <c r="F162" s="178">
        <v>2300</v>
      </c>
      <c r="G162" s="178">
        <v>2300</v>
      </c>
    </row>
    <row r="163" spans="1:7" ht="28.5" customHeight="1">
      <c r="A163" s="86" t="s">
        <v>358</v>
      </c>
      <c r="B163" s="125" t="s">
        <v>199</v>
      </c>
      <c r="C163" s="92" t="s">
        <v>691</v>
      </c>
      <c r="D163" s="92"/>
      <c r="E163" s="178">
        <f>E164</f>
        <v>4000</v>
      </c>
      <c r="F163" s="178">
        <f>F164</f>
        <v>4000</v>
      </c>
      <c r="G163" s="178">
        <f>G164</f>
        <v>4000</v>
      </c>
    </row>
    <row r="164" spans="1:7" ht="33.75" customHeight="1">
      <c r="A164" s="86" t="s">
        <v>324</v>
      </c>
      <c r="B164" s="125" t="s">
        <v>199</v>
      </c>
      <c r="C164" s="92" t="s">
        <v>691</v>
      </c>
      <c r="D164" s="92" t="s">
        <v>323</v>
      </c>
      <c r="E164" s="178">
        <v>4000</v>
      </c>
      <c r="F164" s="178">
        <v>4000</v>
      </c>
      <c r="G164" s="178">
        <v>4000</v>
      </c>
    </row>
    <row r="165" spans="1:7" ht="32.25" hidden="1" customHeight="1">
      <c r="A165" s="85" t="s">
        <v>690</v>
      </c>
      <c r="B165" s="125" t="s">
        <v>199</v>
      </c>
      <c r="C165" s="92" t="s">
        <v>739</v>
      </c>
      <c r="D165" s="92"/>
      <c r="E165" s="178">
        <f>SUM(E166)</f>
        <v>0</v>
      </c>
      <c r="F165" s="178">
        <f>SUM(F166)</f>
        <v>0</v>
      </c>
      <c r="G165" s="178">
        <f>SUM(G166)</f>
        <v>0</v>
      </c>
    </row>
    <row r="166" spans="1:7" ht="39.75" hidden="1" customHeight="1">
      <c r="A166" s="85"/>
      <c r="B166" s="125"/>
      <c r="C166" s="92"/>
      <c r="D166" s="92"/>
      <c r="E166" s="178"/>
      <c r="F166" s="178"/>
      <c r="G166" s="178"/>
    </row>
    <row r="167" spans="1:7" ht="22.5" customHeight="1">
      <c r="A167" s="84" t="s">
        <v>767</v>
      </c>
      <c r="B167" s="139" t="s">
        <v>766</v>
      </c>
      <c r="C167" s="92"/>
      <c r="D167" s="92"/>
      <c r="E167" s="177">
        <f>E168+E173+E175</f>
        <v>7650</v>
      </c>
      <c r="F167" s="177">
        <f t="shared" ref="F167:G167" si="33">F168+F173+F175</f>
        <v>5500</v>
      </c>
      <c r="G167" s="177">
        <f t="shared" si="33"/>
        <v>3800</v>
      </c>
    </row>
    <row r="168" spans="1:7" ht="45" customHeight="1">
      <c r="A168" s="84" t="s">
        <v>1009</v>
      </c>
      <c r="B168" s="139" t="s">
        <v>766</v>
      </c>
      <c r="C168" s="139" t="s">
        <v>765</v>
      </c>
      <c r="D168" s="92"/>
      <c r="E168" s="177">
        <f>E169</f>
        <v>1700</v>
      </c>
      <c r="F168" s="177">
        <f t="shared" ref="F168:G168" si="34">F169</f>
        <v>1700</v>
      </c>
      <c r="G168" s="177">
        <f t="shared" si="34"/>
        <v>0</v>
      </c>
    </row>
    <row r="169" spans="1:7" ht="34.5" customHeight="1">
      <c r="A169" s="85" t="s">
        <v>763</v>
      </c>
      <c r="B169" s="92" t="s">
        <v>766</v>
      </c>
      <c r="C169" s="92" t="s">
        <v>758</v>
      </c>
      <c r="D169" s="92"/>
      <c r="E169" s="178">
        <f>E170+E171</f>
        <v>1700</v>
      </c>
      <c r="F169" s="178">
        <f>F170+F171</f>
        <v>1700</v>
      </c>
      <c r="G169" s="178"/>
    </row>
    <row r="170" spans="1:7" ht="27" customHeight="1">
      <c r="A170" s="85" t="s">
        <v>764</v>
      </c>
      <c r="B170" s="92" t="s">
        <v>766</v>
      </c>
      <c r="C170" s="92" t="s">
        <v>758</v>
      </c>
      <c r="D170" s="92" t="s">
        <v>323</v>
      </c>
      <c r="E170" s="178">
        <v>1700</v>
      </c>
      <c r="F170" s="178">
        <v>1700</v>
      </c>
      <c r="G170" s="178"/>
    </row>
    <row r="171" spans="1:7" ht="22.5" customHeight="1">
      <c r="A171" s="85" t="s">
        <v>899</v>
      </c>
      <c r="B171" s="92" t="s">
        <v>766</v>
      </c>
      <c r="C171" s="92" t="s">
        <v>758</v>
      </c>
      <c r="D171" s="92" t="s">
        <v>323</v>
      </c>
      <c r="E171" s="178"/>
      <c r="F171" s="178"/>
      <c r="G171" s="178"/>
    </row>
    <row r="172" spans="1:7" ht="55.5" customHeight="1">
      <c r="A172" s="84" t="s">
        <v>1008</v>
      </c>
      <c r="B172" s="231" t="s">
        <v>757</v>
      </c>
      <c r="C172" s="139" t="s">
        <v>927</v>
      </c>
      <c r="D172" s="139"/>
      <c r="E172" s="177">
        <f t="shared" ref="E172:G173" si="35">E173</f>
        <v>3800</v>
      </c>
      <c r="F172" s="177">
        <f t="shared" si="35"/>
        <v>3800</v>
      </c>
      <c r="G172" s="177">
        <f t="shared" si="35"/>
        <v>3800</v>
      </c>
    </row>
    <row r="173" spans="1:7" ht="27.75" customHeight="1">
      <c r="A173" s="86" t="s">
        <v>358</v>
      </c>
      <c r="B173" s="125" t="s">
        <v>757</v>
      </c>
      <c r="C173" s="92" t="s">
        <v>691</v>
      </c>
      <c r="D173" s="92"/>
      <c r="E173" s="178">
        <f t="shared" si="35"/>
        <v>3800</v>
      </c>
      <c r="F173" s="178">
        <f t="shared" si="35"/>
        <v>3800</v>
      </c>
      <c r="G173" s="178">
        <f t="shared" si="35"/>
        <v>3800</v>
      </c>
    </row>
    <row r="174" spans="1:7" ht="29.25" customHeight="1">
      <c r="A174" s="85" t="s">
        <v>324</v>
      </c>
      <c r="B174" s="125" t="s">
        <v>757</v>
      </c>
      <c r="C174" s="92" t="s">
        <v>691</v>
      </c>
      <c r="D174" s="92" t="s">
        <v>323</v>
      </c>
      <c r="E174" s="178">
        <v>3800</v>
      </c>
      <c r="F174" s="178">
        <v>3800</v>
      </c>
      <c r="G174" s="178">
        <v>3800</v>
      </c>
    </row>
    <row r="175" spans="1:7" ht="32.25" customHeight="1">
      <c r="A175" s="84" t="s">
        <v>1005</v>
      </c>
      <c r="B175" s="231" t="s">
        <v>757</v>
      </c>
      <c r="C175" s="139"/>
      <c r="D175" s="139"/>
      <c r="E175" s="177">
        <f>E176+E177</f>
        <v>2150</v>
      </c>
      <c r="F175" s="177">
        <f>SUM(F176:F177)</f>
        <v>0</v>
      </c>
      <c r="G175" s="177">
        <f>SUM(G176:G177)</f>
        <v>0</v>
      </c>
    </row>
    <row r="176" spans="1:7" ht="23.25" customHeight="1">
      <c r="A176" s="85" t="s">
        <v>899</v>
      </c>
      <c r="B176" s="125" t="s">
        <v>757</v>
      </c>
      <c r="C176" s="92" t="s">
        <v>881</v>
      </c>
      <c r="D176" s="92" t="s">
        <v>323</v>
      </c>
      <c r="E176" s="178">
        <v>0</v>
      </c>
      <c r="F176" s="178">
        <v>0</v>
      </c>
      <c r="G176" s="178">
        <v>0</v>
      </c>
    </row>
    <row r="177" spans="1:8" ht="24" customHeight="1">
      <c r="A177" s="85" t="s">
        <v>898</v>
      </c>
      <c r="B177" s="125" t="s">
        <v>757</v>
      </c>
      <c r="C177" s="92" t="s">
        <v>882</v>
      </c>
      <c r="D177" s="92" t="s">
        <v>323</v>
      </c>
      <c r="E177" s="178">
        <v>2150</v>
      </c>
      <c r="F177" s="178"/>
      <c r="G177" s="178"/>
    </row>
    <row r="178" spans="1:8" ht="27" customHeight="1">
      <c r="A178" s="215" t="s">
        <v>273</v>
      </c>
      <c r="B178" s="139" t="s">
        <v>272</v>
      </c>
      <c r="C178" s="139"/>
      <c r="D178" s="139"/>
      <c r="E178" s="177">
        <f>SUM(E179,E190,E220,E225,E205)</f>
        <v>700856</v>
      </c>
      <c r="F178" s="177">
        <f t="shared" ref="F178:G178" si="36">SUM(F179,F190,F220,F225,F205)</f>
        <v>644686.69999999995</v>
      </c>
      <c r="G178" s="177">
        <f t="shared" si="36"/>
        <v>649342.80000000005</v>
      </c>
    </row>
    <row r="179" spans="1:8" ht="23.25" customHeight="1">
      <c r="A179" s="84" t="s">
        <v>458</v>
      </c>
      <c r="B179" s="139" t="s">
        <v>520</v>
      </c>
      <c r="C179" s="139"/>
      <c r="D179" s="139"/>
      <c r="E179" s="177">
        <f t="shared" ref="E179:G181" si="37">SUM(E180)</f>
        <v>209745.5</v>
      </c>
      <c r="F179" s="177">
        <f t="shared" si="37"/>
        <v>205795.6</v>
      </c>
      <c r="G179" s="177">
        <f t="shared" si="37"/>
        <v>206944.5</v>
      </c>
    </row>
    <row r="180" spans="1:8" ht="30" customHeight="1">
      <c r="A180" s="215" t="s">
        <v>1010</v>
      </c>
      <c r="B180" s="139" t="s">
        <v>520</v>
      </c>
      <c r="C180" s="139" t="s">
        <v>428</v>
      </c>
      <c r="D180" s="92"/>
      <c r="E180" s="177">
        <f t="shared" si="37"/>
        <v>209745.5</v>
      </c>
      <c r="F180" s="177">
        <f t="shared" si="37"/>
        <v>205795.6</v>
      </c>
      <c r="G180" s="177">
        <f t="shared" si="37"/>
        <v>206944.5</v>
      </c>
    </row>
    <row r="181" spans="1:8" ht="33" customHeight="1">
      <c r="A181" s="213" t="s">
        <v>18</v>
      </c>
      <c r="B181" s="139" t="s">
        <v>520</v>
      </c>
      <c r="C181" s="139" t="s">
        <v>429</v>
      </c>
      <c r="D181" s="139"/>
      <c r="E181" s="177">
        <f t="shared" si="37"/>
        <v>209745.5</v>
      </c>
      <c r="F181" s="177">
        <f t="shared" si="37"/>
        <v>205795.6</v>
      </c>
      <c r="G181" s="177">
        <f t="shared" si="37"/>
        <v>206944.5</v>
      </c>
    </row>
    <row r="182" spans="1:8" ht="27" customHeight="1">
      <c r="A182" s="214" t="s">
        <v>570</v>
      </c>
      <c r="B182" s="92" t="s">
        <v>520</v>
      </c>
      <c r="C182" s="92" t="s">
        <v>593</v>
      </c>
      <c r="D182" s="139"/>
      <c r="E182" s="178">
        <f>SUM(E183,E186,)</f>
        <v>209745.5</v>
      </c>
      <c r="F182" s="178">
        <f t="shared" ref="F182:G182" si="38">SUM(F183,F186,)</f>
        <v>205795.6</v>
      </c>
      <c r="G182" s="178">
        <f t="shared" si="38"/>
        <v>206944.5</v>
      </c>
    </row>
    <row r="183" spans="1:8" ht="78.75" customHeight="1">
      <c r="A183" s="214" t="s">
        <v>437</v>
      </c>
      <c r="B183" s="92" t="s">
        <v>520</v>
      </c>
      <c r="C183" s="92" t="s">
        <v>594</v>
      </c>
      <c r="D183" s="92"/>
      <c r="E183" s="179">
        <f>E184+E185</f>
        <v>128194.5</v>
      </c>
      <c r="F183" s="179">
        <f t="shared" ref="F183:G183" si="39">F184+F185</f>
        <v>132951.6</v>
      </c>
      <c r="G183" s="179">
        <f t="shared" si="39"/>
        <v>135743.5</v>
      </c>
      <c r="H183" s="206"/>
    </row>
    <row r="184" spans="1:8" ht="20.25" customHeight="1">
      <c r="A184" s="86" t="s">
        <v>760</v>
      </c>
      <c r="B184" s="210" t="s">
        <v>520</v>
      </c>
      <c r="C184" s="92" t="s">
        <v>594</v>
      </c>
      <c r="D184" s="92" t="s">
        <v>713</v>
      </c>
      <c r="E184" s="179">
        <v>126912</v>
      </c>
      <c r="F184" s="179">
        <v>131621</v>
      </c>
      <c r="G184" s="179">
        <v>134386</v>
      </c>
      <c r="H184" s="207"/>
    </row>
    <row r="185" spans="1:8" ht="21.75" customHeight="1">
      <c r="A185" s="86" t="s">
        <v>250</v>
      </c>
      <c r="B185" s="210" t="s">
        <v>520</v>
      </c>
      <c r="C185" s="92" t="s">
        <v>769</v>
      </c>
      <c r="D185" s="92" t="s">
        <v>713</v>
      </c>
      <c r="E185" s="179">
        <v>1282.5</v>
      </c>
      <c r="F185" s="179">
        <v>1330.6</v>
      </c>
      <c r="G185" s="179">
        <v>1357.5</v>
      </c>
      <c r="H185" s="207"/>
    </row>
    <row r="186" spans="1:8" ht="42.75" customHeight="1">
      <c r="A186" s="214" t="s">
        <v>524</v>
      </c>
      <c r="B186" s="92" t="s">
        <v>520</v>
      </c>
      <c r="C186" s="92" t="s">
        <v>595</v>
      </c>
      <c r="D186" s="92"/>
      <c r="E186" s="178">
        <f>E187+E188+E189</f>
        <v>81551</v>
      </c>
      <c r="F186" s="178">
        <f t="shared" ref="F186:G186" si="40">F187+F188+F189</f>
        <v>72844</v>
      </c>
      <c r="G186" s="178">
        <f t="shared" si="40"/>
        <v>71201</v>
      </c>
      <c r="H186" s="206"/>
    </row>
    <row r="187" spans="1:8" ht="22.5" customHeight="1">
      <c r="A187" s="214" t="s">
        <v>760</v>
      </c>
      <c r="B187" s="125" t="s">
        <v>661</v>
      </c>
      <c r="C187" s="92" t="s">
        <v>595</v>
      </c>
      <c r="D187" s="92" t="s">
        <v>713</v>
      </c>
      <c r="E187" s="178">
        <v>34119</v>
      </c>
      <c r="F187" s="178">
        <v>34119</v>
      </c>
      <c r="G187" s="178">
        <v>34119</v>
      </c>
    </row>
    <row r="188" spans="1:8" ht="20.25" customHeight="1">
      <c r="A188" s="214" t="s">
        <v>250</v>
      </c>
      <c r="B188" s="125" t="s">
        <v>661</v>
      </c>
      <c r="C188" s="92" t="s">
        <v>639</v>
      </c>
      <c r="D188" s="92" t="s">
        <v>713</v>
      </c>
      <c r="E188" s="178">
        <v>31075</v>
      </c>
      <c r="F188" s="178">
        <v>21075</v>
      </c>
      <c r="G188" s="178">
        <v>21075</v>
      </c>
    </row>
    <row r="189" spans="1:8" ht="23.25" customHeight="1">
      <c r="A189" s="86" t="s">
        <v>892</v>
      </c>
      <c r="B189" s="125" t="s">
        <v>661</v>
      </c>
      <c r="C189" s="92" t="s">
        <v>891</v>
      </c>
      <c r="D189" s="92" t="s">
        <v>713</v>
      </c>
      <c r="E189" s="178">
        <v>16357</v>
      </c>
      <c r="F189" s="178">
        <v>17650</v>
      </c>
      <c r="G189" s="178">
        <v>16007</v>
      </c>
    </row>
    <row r="190" spans="1:8" ht="21.75" customHeight="1">
      <c r="A190" s="88" t="s">
        <v>459</v>
      </c>
      <c r="B190" s="139" t="s">
        <v>521</v>
      </c>
      <c r="C190" s="139"/>
      <c r="D190" s="139"/>
      <c r="E190" s="177">
        <f>SUM(E191)+E204</f>
        <v>407553.5</v>
      </c>
      <c r="F190" s="177">
        <f t="shared" ref="F190:G190" si="41">SUM(F191)+F204</f>
        <v>357534.1</v>
      </c>
      <c r="G190" s="177">
        <f t="shared" si="41"/>
        <v>361041.3</v>
      </c>
    </row>
    <row r="191" spans="1:8" ht="32.25" customHeight="1">
      <c r="A191" s="88" t="s">
        <v>333</v>
      </c>
      <c r="B191" s="139" t="s">
        <v>521</v>
      </c>
      <c r="C191" s="139" t="s">
        <v>532</v>
      </c>
      <c r="D191" s="139"/>
      <c r="E191" s="177">
        <f>SUM(E192)</f>
        <v>402553.5</v>
      </c>
      <c r="F191" s="177">
        <f t="shared" ref="F191:G191" si="42">SUM(F192)</f>
        <v>356534.1</v>
      </c>
      <c r="G191" s="177">
        <f t="shared" si="42"/>
        <v>360041.3</v>
      </c>
    </row>
    <row r="192" spans="1:8" ht="41.25" customHeight="1">
      <c r="A192" s="214" t="s">
        <v>571</v>
      </c>
      <c r="B192" s="92" t="s">
        <v>521</v>
      </c>
      <c r="C192" s="92" t="s">
        <v>596</v>
      </c>
      <c r="D192" s="139"/>
      <c r="E192" s="178">
        <f>SUM(E193,E196)</f>
        <v>402553.5</v>
      </c>
      <c r="F192" s="178">
        <f t="shared" ref="F192:G192" si="43">SUM(F193,F196)</f>
        <v>356534.1</v>
      </c>
      <c r="G192" s="178">
        <f t="shared" si="43"/>
        <v>360041.3</v>
      </c>
    </row>
    <row r="193" spans="1:7" ht="97.5" customHeight="1">
      <c r="A193" s="214" t="s">
        <v>438</v>
      </c>
      <c r="B193" s="92" t="s">
        <v>521</v>
      </c>
      <c r="C193" s="92" t="s">
        <v>597</v>
      </c>
      <c r="D193" s="92"/>
      <c r="E193" s="178">
        <f>E194+E195</f>
        <v>225681.6</v>
      </c>
      <c r="F193" s="178">
        <f t="shared" ref="F193:G193" si="44">F194+F195</f>
        <v>229844.2</v>
      </c>
      <c r="G193" s="178">
        <f t="shared" si="44"/>
        <v>234773.1</v>
      </c>
    </row>
    <row r="194" spans="1:7" ht="21" customHeight="1">
      <c r="A194" s="86" t="s">
        <v>760</v>
      </c>
      <c r="B194" s="210" t="s">
        <v>521</v>
      </c>
      <c r="C194" s="92" t="s">
        <v>597</v>
      </c>
      <c r="D194" s="92" t="s">
        <v>713</v>
      </c>
      <c r="E194" s="179">
        <v>223425</v>
      </c>
      <c r="F194" s="179">
        <v>227546</v>
      </c>
      <c r="G194" s="179">
        <v>232425</v>
      </c>
    </row>
    <row r="195" spans="1:7" ht="18.75" customHeight="1">
      <c r="A195" s="86" t="s">
        <v>250</v>
      </c>
      <c r="B195" s="210" t="s">
        <v>521</v>
      </c>
      <c r="C195" s="92" t="s">
        <v>768</v>
      </c>
      <c r="D195" s="92" t="s">
        <v>713</v>
      </c>
      <c r="E195" s="179">
        <v>2256.6</v>
      </c>
      <c r="F195" s="179">
        <v>2298.1999999999998</v>
      </c>
      <c r="G195" s="179">
        <v>2348.1</v>
      </c>
    </row>
    <row r="196" spans="1:7" ht="45.75" customHeight="1">
      <c r="A196" s="214" t="s">
        <v>439</v>
      </c>
      <c r="B196" s="92" t="s">
        <v>521</v>
      </c>
      <c r="C196" s="92" t="s">
        <v>598</v>
      </c>
      <c r="D196" s="92"/>
      <c r="E196" s="178">
        <f>E197+E198+E199+E200+E201+E202</f>
        <v>176871.90000000002</v>
      </c>
      <c r="F196" s="178">
        <f t="shared" ref="F196:G196" si="45">F197+F198+F199+F200+F201+F202</f>
        <v>126689.9</v>
      </c>
      <c r="G196" s="178">
        <f t="shared" si="45"/>
        <v>125268.2</v>
      </c>
    </row>
    <row r="197" spans="1:7" ht="23.25" customHeight="1">
      <c r="A197" s="86" t="s">
        <v>760</v>
      </c>
      <c r="B197" s="210" t="s">
        <v>521</v>
      </c>
      <c r="C197" s="92" t="s">
        <v>598</v>
      </c>
      <c r="D197" s="92" t="s">
        <v>713</v>
      </c>
      <c r="E197" s="178">
        <v>62648</v>
      </c>
      <c r="F197" s="178">
        <v>62648</v>
      </c>
      <c r="G197" s="178">
        <v>62648</v>
      </c>
    </row>
    <row r="198" spans="1:7" ht="19.5" customHeight="1">
      <c r="A198" s="86" t="s">
        <v>250</v>
      </c>
      <c r="B198" s="210" t="s">
        <v>521</v>
      </c>
      <c r="C198" s="92" t="s">
        <v>733</v>
      </c>
      <c r="D198" s="92" t="s">
        <v>713</v>
      </c>
      <c r="E198" s="178">
        <v>59866</v>
      </c>
      <c r="F198" s="178">
        <v>24379</v>
      </c>
      <c r="G198" s="178">
        <v>23392</v>
      </c>
    </row>
    <row r="199" spans="1:7" ht="21.75" customHeight="1">
      <c r="A199" s="86" t="s">
        <v>892</v>
      </c>
      <c r="B199" s="210" t="s">
        <v>521</v>
      </c>
      <c r="C199" s="92" t="s">
        <v>895</v>
      </c>
      <c r="D199" s="92" t="s">
        <v>713</v>
      </c>
      <c r="E199" s="178">
        <v>6218</v>
      </c>
      <c r="F199" s="178">
        <v>6323</v>
      </c>
      <c r="G199" s="178">
        <v>6323</v>
      </c>
    </row>
    <row r="200" spans="1:7" ht="29.25" customHeight="1">
      <c r="A200" s="93" t="s">
        <v>954</v>
      </c>
      <c r="B200" s="210" t="s">
        <v>521</v>
      </c>
      <c r="C200" s="92" t="s">
        <v>955</v>
      </c>
      <c r="D200" s="92" t="s">
        <v>860</v>
      </c>
      <c r="E200" s="178">
        <v>17030.2</v>
      </c>
      <c r="F200" s="178">
        <v>17030.2</v>
      </c>
      <c r="G200" s="178">
        <v>17186.400000000001</v>
      </c>
    </row>
    <row r="201" spans="1:7" ht="30.75" customHeight="1">
      <c r="A201" s="93" t="s">
        <v>956</v>
      </c>
      <c r="B201" s="210" t="s">
        <v>521</v>
      </c>
      <c r="C201" s="92" t="s">
        <v>957</v>
      </c>
      <c r="D201" s="92" t="s">
        <v>860</v>
      </c>
      <c r="E201" s="178">
        <v>16309.7</v>
      </c>
      <c r="F201" s="178">
        <v>16309.7</v>
      </c>
      <c r="G201" s="178">
        <v>15718.8</v>
      </c>
    </row>
    <row r="202" spans="1:7" ht="30" customHeight="1">
      <c r="A202" s="93" t="s">
        <v>958</v>
      </c>
      <c r="B202" s="210" t="s">
        <v>521</v>
      </c>
      <c r="C202" s="92" t="s">
        <v>959</v>
      </c>
      <c r="D202" s="92" t="s">
        <v>860</v>
      </c>
      <c r="E202" s="178">
        <v>14800</v>
      </c>
      <c r="F202" s="178"/>
      <c r="G202" s="178"/>
    </row>
    <row r="203" spans="1:7" ht="57.75" customHeight="1">
      <c r="A203" s="84" t="s">
        <v>1011</v>
      </c>
      <c r="B203" s="231" t="s">
        <v>869</v>
      </c>
      <c r="C203" s="139" t="s">
        <v>691</v>
      </c>
      <c r="D203" s="139" t="s">
        <v>323</v>
      </c>
      <c r="E203" s="177">
        <f>E204</f>
        <v>5000</v>
      </c>
      <c r="F203" s="177">
        <f t="shared" ref="F203:G203" si="46">F204</f>
        <v>1000</v>
      </c>
      <c r="G203" s="177">
        <f t="shared" si="46"/>
        <v>1000</v>
      </c>
    </row>
    <row r="204" spans="1:7" ht="30.75" customHeight="1">
      <c r="A204" s="86" t="s">
        <v>358</v>
      </c>
      <c r="B204" s="125" t="s">
        <v>869</v>
      </c>
      <c r="C204" s="92" t="s">
        <v>691</v>
      </c>
      <c r="D204" s="92" t="s">
        <v>323</v>
      </c>
      <c r="E204" s="178">
        <v>5000</v>
      </c>
      <c r="F204" s="178">
        <v>1000</v>
      </c>
      <c r="G204" s="178">
        <v>1000</v>
      </c>
    </row>
    <row r="205" spans="1:7" ht="27.75" customHeight="1">
      <c r="A205" s="84" t="s">
        <v>656</v>
      </c>
      <c r="B205" s="139" t="s">
        <v>652</v>
      </c>
      <c r="C205" s="92"/>
      <c r="D205" s="92"/>
      <c r="E205" s="177">
        <f>SUM(E206,E211)</f>
        <v>69333</v>
      </c>
      <c r="F205" s="177">
        <f t="shared" ref="F205:G205" si="47">SUM(F206,F211)</f>
        <v>67133</v>
      </c>
      <c r="G205" s="177">
        <f t="shared" si="47"/>
        <v>67133</v>
      </c>
    </row>
    <row r="206" spans="1:7" ht="42.75" customHeight="1">
      <c r="A206" s="88" t="s">
        <v>928</v>
      </c>
      <c r="B206" s="139" t="s">
        <v>652</v>
      </c>
      <c r="C206" s="139" t="s">
        <v>530</v>
      </c>
      <c r="D206" s="92"/>
      <c r="E206" s="177">
        <f t="shared" ref="E206:G208" si="48">SUM(E207)</f>
        <v>23200</v>
      </c>
      <c r="F206" s="177">
        <f t="shared" si="48"/>
        <v>21000</v>
      </c>
      <c r="G206" s="177">
        <f t="shared" si="48"/>
        <v>21000</v>
      </c>
    </row>
    <row r="207" spans="1:7" ht="30" customHeight="1">
      <c r="A207" s="86" t="s">
        <v>9</v>
      </c>
      <c r="B207" s="92" t="s">
        <v>652</v>
      </c>
      <c r="C207" s="92" t="s">
        <v>531</v>
      </c>
      <c r="D207" s="92"/>
      <c r="E207" s="178">
        <f t="shared" si="48"/>
        <v>23200</v>
      </c>
      <c r="F207" s="178">
        <f t="shared" si="48"/>
        <v>21000</v>
      </c>
      <c r="G207" s="178">
        <f t="shared" si="48"/>
        <v>21000</v>
      </c>
    </row>
    <row r="208" spans="1:7" ht="21.75" customHeight="1">
      <c r="A208" s="214" t="s">
        <v>626</v>
      </c>
      <c r="B208" s="92" t="s">
        <v>652</v>
      </c>
      <c r="C208" s="92" t="s">
        <v>627</v>
      </c>
      <c r="D208" s="92"/>
      <c r="E208" s="178">
        <f t="shared" si="48"/>
        <v>23200</v>
      </c>
      <c r="F208" s="178">
        <f t="shared" si="48"/>
        <v>21000</v>
      </c>
      <c r="G208" s="178">
        <f t="shared" si="48"/>
        <v>21000</v>
      </c>
    </row>
    <row r="209" spans="1:8" ht="31.5" customHeight="1">
      <c r="A209" s="86" t="s">
        <v>10</v>
      </c>
      <c r="B209" s="92" t="s">
        <v>652</v>
      </c>
      <c r="C209" s="92" t="s">
        <v>628</v>
      </c>
      <c r="D209" s="92"/>
      <c r="E209" s="178">
        <f>SUM(E210)</f>
        <v>23200</v>
      </c>
      <c r="F209" s="178">
        <f>F210</f>
        <v>21000</v>
      </c>
      <c r="G209" s="178">
        <f>G210</f>
        <v>21000</v>
      </c>
    </row>
    <row r="210" spans="1:8" ht="18.75" customHeight="1">
      <c r="A210" s="86" t="s">
        <v>250</v>
      </c>
      <c r="B210" s="92" t="s">
        <v>652</v>
      </c>
      <c r="C210" s="92" t="s">
        <v>628</v>
      </c>
      <c r="D210" s="92" t="s">
        <v>713</v>
      </c>
      <c r="E210" s="178">
        <v>23200</v>
      </c>
      <c r="F210" s="178">
        <v>21000</v>
      </c>
      <c r="G210" s="178">
        <v>21000</v>
      </c>
    </row>
    <row r="211" spans="1:8" ht="27.75" customHeight="1">
      <c r="A211" s="84" t="s">
        <v>334</v>
      </c>
      <c r="B211" s="139" t="s">
        <v>652</v>
      </c>
      <c r="C211" s="139" t="s">
        <v>533</v>
      </c>
      <c r="D211" s="139"/>
      <c r="E211" s="177">
        <f>SUM(E212+E219)</f>
        <v>46133</v>
      </c>
      <c r="F211" s="177">
        <f t="shared" ref="F211:G211" si="49">SUM(F212+F219)</f>
        <v>46133</v>
      </c>
      <c r="G211" s="177">
        <f t="shared" si="49"/>
        <v>46133</v>
      </c>
    </row>
    <row r="212" spans="1:8" ht="35.25" customHeight="1">
      <c r="A212" s="85" t="s">
        <v>560</v>
      </c>
      <c r="B212" s="92" t="s">
        <v>652</v>
      </c>
      <c r="C212" s="92" t="s">
        <v>599</v>
      </c>
      <c r="D212" s="139"/>
      <c r="E212" s="178">
        <f>E213+E216</f>
        <v>44133</v>
      </c>
      <c r="F212" s="178">
        <f t="shared" ref="F212:G212" si="50">F213+F216</f>
        <v>44133</v>
      </c>
      <c r="G212" s="178">
        <f t="shared" si="50"/>
        <v>44133</v>
      </c>
    </row>
    <row r="213" spans="1:8" ht="24.75" customHeight="1">
      <c r="A213" s="214" t="s">
        <v>720</v>
      </c>
      <c r="B213" s="92" t="s">
        <v>652</v>
      </c>
      <c r="C213" s="92" t="s">
        <v>600</v>
      </c>
      <c r="D213" s="92"/>
      <c r="E213" s="178">
        <f>E214+E215</f>
        <v>22402</v>
      </c>
      <c r="F213" s="178">
        <f>F214+F215</f>
        <v>22402</v>
      </c>
      <c r="G213" s="178">
        <f>G214+G215</f>
        <v>22402</v>
      </c>
    </row>
    <row r="214" spans="1:8" ht="22.5" customHeight="1">
      <c r="A214" s="86" t="s">
        <v>970</v>
      </c>
      <c r="B214" s="92" t="s">
        <v>652</v>
      </c>
      <c r="C214" s="92" t="s">
        <v>600</v>
      </c>
      <c r="D214" s="92" t="s">
        <v>249</v>
      </c>
      <c r="E214" s="178">
        <v>19925</v>
      </c>
      <c r="F214" s="178">
        <v>19925</v>
      </c>
      <c r="G214" s="178">
        <v>19925</v>
      </c>
    </row>
    <row r="215" spans="1:8" ht="24" customHeight="1">
      <c r="A215" s="86" t="s">
        <v>250</v>
      </c>
      <c r="B215" s="92" t="s">
        <v>652</v>
      </c>
      <c r="C215" s="92" t="s">
        <v>600</v>
      </c>
      <c r="D215" s="92" t="s">
        <v>249</v>
      </c>
      <c r="E215" s="178">
        <v>2477</v>
      </c>
      <c r="F215" s="178">
        <v>2477</v>
      </c>
      <c r="G215" s="178">
        <v>2477</v>
      </c>
    </row>
    <row r="216" spans="1:8" ht="24" customHeight="1">
      <c r="A216" s="214" t="s">
        <v>719</v>
      </c>
      <c r="B216" s="92" t="s">
        <v>652</v>
      </c>
      <c r="C216" s="92" t="s">
        <v>714</v>
      </c>
      <c r="D216" s="92"/>
      <c r="E216" s="178">
        <f>SUM(E217+E218)</f>
        <v>21731</v>
      </c>
      <c r="F216" s="178">
        <f t="shared" ref="F216:G216" si="51">SUM(F217+F218)</f>
        <v>21731</v>
      </c>
      <c r="G216" s="178">
        <f t="shared" si="51"/>
        <v>21731</v>
      </c>
    </row>
    <row r="217" spans="1:8" ht="21" customHeight="1">
      <c r="A217" s="86" t="s">
        <v>970</v>
      </c>
      <c r="B217" s="92" t="s">
        <v>652</v>
      </c>
      <c r="C217" s="92" t="s">
        <v>714</v>
      </c>
      <c r="D217" s="92" t="s">
        <v>713</v>
      </c>
      <c r="E217" s="178">
        <v>20096</v>
      </c>
      <c r="F217" s="178">
        <v>20096</v>
      </c>
      <c r="G217" s="178">
        <v>20096</v>
      </c>
    </row>
    <row r="218" spans="1:8" ht="30" customHeight="1">
      <c r="A218" s="86" t="s">
        <v>250</v>
      </c>
      <c r="B218" s="92" t="s">
        <v>652</v>
      </c>
      <c r="C218" s="92" t="s">
        <v>714</v>
      </c>
      <c r="D218" s="92" t="s">
        <v>713</v>
      </c>
      <c r="E218" s="212">
        <v>1635</v>
      </c>
      <c r="F218" s="212">
        <v>1635</v>
      </c>
      <c r="G218" s="212">
        <v>1635</v>
      </c>
    </row>
    <row r="219" spans="1:8" ht="21" customHeight="1">
      <c r="A219" s="85" t="s">
        <v>975</v>
      </c>
      <c r="B219" s="92" t="s">
        <v>652</v>
      </c>
      <c r="C219" s="92" t="s">
        <v>890</v>
      </c>
      <c r="D219" s="92" t="s">
        <v>646</v>
      </c>
      <c r="E219" s="178">
        <v>2000</v>
      </c>
      <c r="F219" s="178">
        <v>2000</v>
      </c>
      <c r="G219" s="178">
        <v>2000</v>
      </c>
      <c r="H219" s="208"/>
    </row>
    <row r="220" spans="1:8" ht="21" customHeight="1">
      <c r="A220" s="84" t="s">
        <v>460</v>
      </c>
      <c r="B220" s="139" t="s">
        <v>179</v>
      </c>
      <c r="C220" s="139"/>
      <c r="D220" s="139"/>
      <c r="E220" s="238">
        <f>SUM(E221)</f>
        <v>650</v>
      </c>
      <c r="F220" s="238">
        <f>SUM(F221)</f>
        <v>650</v>
      </c>
      <c r="G220" s="238">
        <f>SUM(G221)</f>
        <v>650</v>
      </c>
    </row>
    <row r="221" spans="1:8" ht="45" customHeight="1">
      <c r="A221" s="215" t="s">
        <v>1046</v>
      </c>
      <c r="B221" s="139" t="s">
        <v>179</v>
      </c>
      <c r="C221" s="139" t="s">
        <v>534</v>
      </c>
      <c r="D221" s="139"/>
      <c r="E221" s="177">
        <f>SUM(E223)</f>
        <v>650</v>
      </c>
      <c r="F221" s="177">
        <f t="shared" ref="F221:G222" si="52">SUM(F222)</f>
        <v>650</v>
      </c>
      <c r="G221" s="177">
        <f t="shared" si="52"/>
        <v>650</v>
      </c>
    </row>
    <row r="222" spans="1:8" ht="35.25" customHeight="1">
      <c r="A222" s="93" t="s">
        <v>601</v>
      </c>
      <c r="B222" s="92" t="s">
        <v>179</v>
      </c>
      <c r="C222" s="92" t="s">
        <v>611</v>
      </c>
      <c r="D222" s="139"/>
      <c r="E222" s="178">
        <f>E223</f>
        <v>650</v>
      </c>
      <c r="F222" s="178">
        <f t="shared" si="52"/>
        <v>650</v>
      </c>
      <c r="G222" s="178">
        <f t="shared" si="52"/>
        <v>650</v>
      </c>
    </row>
    <row r="223" spans="1:8" ht="18.75" customHeight="1">
      <c r="A223" s="85" t="s">
        <v>15</v>
      </c>
      <c r="B223" s="92" t="s">
        <v>179</v>
      </c>
      <c r="C223" s="92" t="s">
        <v>602</v>
      </c>
      <c r="D223" s="92"/>
      <c r="E223" s="178">
        <f>SUM(E224)</f>
        <v>650</v>
      </c>
      <c r="F223" s="178">
        <f>SUM(F224)</f>
        <v>650</v>
      </c>
      <c r="G223" s="178">
        <f>SUM(G224)</f>
        <v>650</v>
      </c>
    </row>
    <row r="224" spans="1:8" ht="35.25" customHeight="1">
      <c r="A224" s="86" t="s">
        <v>324</v>
      </c>
      <c r="B224" s="92" t="s">
        <v>179</v>
      </c>
      <c r="C224" s="92" t="s">
        <v>602</v>
      </c>
      <c r="D224" s="92" t="s">
        <v>323</v>
      </c>
      <c r="E224" s="178">
        <v>650</v>
      </c>
      <c r="F224" s="178">
        <v>650</v>
      </c>
      <c r="G224" s="178">
        <v>650</v>
      </c>
    </row>
    <row r="225" spans="1:7" ht="24.75" customHeight="1">
      <c r="A225" s="84" t="s">
        <v>159</v>
      </c>
      <c r="B225" s="139" t="s">
        <v>118</v>
      </c>
      <c r="C225" s="139"/>
      <c r="D225" s="139"/>
      <c r="E225" s="177">
        <f>SUM(E231,E228)</f>
        <v>13574</v>
      </c>
      <c r="F225" s="177">
        <f>SUM(F231,F228)</f>
        <v>13574</v>
      </c>
      <c r="G225" s="177">
        <f>SUM(G231,G228)</f>
        <v>13574</v>
      </c>
    </row>
    <row r="226" spans="1:7" ht="47.25" customHeight="1">
      <c r="A226" s="84" t="s">
        <v>920</v>
      </c>
      <c r="B226" s="139" t="s">
        <v>118</v>
      </c>
      <c r="C226" s="139" t="s">
        <v>535</v>
      </c>
      <c r="D226" s="139"/>
      <c r="E226" s="177">
        <f>SUM(E228)</f>
        <v>10177</v>
      </c>
      <c r="F226" s="177">
        <f>SUM(F227)</f>
        <v>10177</v>
      </c>
      <c r="G226" s="177">
        <f>SUM(G227)</f>
        <v>10177</v>
      </c>
    </row>
    <row r="227" spans="1:7" ht="29.25" customHeight="1">
      <c r="A227" s="85" t="s">
        <v>603</v>
      </c>
      <c r="B227" s="92" t="s">
        <v>118</v>
      </c>
      <c r="C227" s="92" t="s">
        <v>604</v>
      </c>
      <c r="D227" s="92"/>
      <c r="E227" s="178">
        <f>SUM(E228)</f>
        <v>10177</v>
      </c>
      <c r="F227" s="178">
        <f>SUM(F228)</f>
        <v>10177</v>
      </c>
      <c r="G227" s="178">
        <f>SUM(G228)</f>
        <v>10177</v>
      </c>
    </row>
    <row r="228" spans="1:7" ht="42.75" customHeight="1">
      <c r="A228" s="85" t="s">
        <v>335</v>
      </c>
      <c r="B228" s="92" t="s">
        <v>118</v>
      </c>
      <c r="C228" s="92" t="s">
        <v>604</v>
      </c>
      <c r="D228" s="92"/>
      <c r="E228" s="178">
        <f>SUM(E229:E230)</f>
        <v>10177</v>
      </c>
      <c r="F228" s="178">
        <f>SUM(F229:F230)</f>
        <v>10177</v>
      </c>
      <c r="G228" s="178">
        <f>SUM(G229:G230)</f>
        <v>10177</v>
      </c>
    </row>
    <row r="229" spans="1:7" ht="26.25" customHeight="1">
      <c r="A229" s="214" t="s">
        <v>251</v>
      </c>
      <c r="B229" s="92" t="s">
        <v>118</v>
      </c>
      <c r="C229" s="92" t="s">
        <v>604</v>
      </c>
      <c r="D229" s="92" t="s">
        <v>248</v>
      </c>
      <c r="E229" s="178">
        <v>8742</v>
      </c>
      <c r="F229" s="178">
        <v>8742</v>
      </c>
      <c r="G229" s="178">
        <v>8742</v>
      </c>
    </row>
    <row r="230" spans="1:7" ht="30.75" customHeight="1">
      <c r="A230" s="85" t="s">
        <v>324</v>
      </c>
      <c r="B230" s="92" t="s">
        <v>118</v>
      </c>
      <c r="C230" s="92" t="s">
        <v>604</v>
      </c>
      <c r="D230" s="92" t="s">
        <v>323</v>
      </c>
      <c r="E230" s="178">
        <v>1435</v>
      </c>
      <c r="F230" s="178">
        <v>1435</v>
      </c>
      <c r="G230" s="178">
        <v>1435</v>
      </c>
    </row>
    <row r="231" spans="1:7" ht="37.5" customHeight="1">
      <c r="A231" s="84" t="s">
        <v>433</v>
      </c>
      <c r="B231" s="139" t="s">
        <v>118</v>
      </c>
      <c r="C231" s="139" t="s">
        <v>537</v>
      </c>
      <c r="D231" s="139"/>
      <c r="E231" s="177">
        <f>SUM(E232)</f>
        <v>3397</v>
      </c>
      <c r="F231" s="177">
        <f t="shared" ref="F231:G231" si="53">SUM(F232)</f>
        <v>3397</v>
      </c>
      <c r="G231" s="177">
        <f t="shared" si="53"/>
        <v>3397</v>
      </c>
    </row>
    <row r="232" spans="1:7" ht="32.25" customHeight="1">
      <c r="A232" s="93" t="s">
        <v>44</v>
      </c>
      <c r="B232" s="92" t="s">
        <v>118</v>
      </c>
      <c r="C232" s="92" t="s">
        <v>538</v>
      </c>
      <c r="D232" s="92"/>
      <c r="E232" s="178">
        <f>SUM(E235,E233)</f>
        <v>3397</v>
      </c>
      <c r="F232" s="178">
        <f>SUM(F235,F233)</f>
        <v>3397</v>
      </c>
      <c r="G232" s="178">
        <f>SUM(G235,G233)</f>
        <v>3397</v>
      </c>
    </row>
    <row r="233" spans="1:7" ht="33" customHeight="1">
      <c r="A233" s="85" t="s">
        <v>326</v>
      </c>
      <c r="B233" s="92" t="s">
        <v>118</v>
      </c>
      <c r="C233" s="92" t="s">
        <v>539</v>
      </c>
      <c r="D233" s="92"/>
      <c r="E233" s="178">
        <f>SUM(E234)</f>
        <v>3007</v>
      </c>
      <c r="F233" s="178">
        <f>SUM(F234)</f>
        <v>3007</v>
      </c>
      <c r="G233" s="178">
        <f>SUM(G234)</f>
        <v>3007</v>
      </c>
    </row>
    <row r="234" spans="1:7" ht="29.25" customHeight="1">
      <c r="A234" s="85" t="s">
        <v>328</v>
      </c>
      <c r="B234" s="92" t="s">
        <v>118</v>
      </c>
      <c r="C234" s="92" t="s">
        <v>539</v>
      </c>
      <c r="D234" s="92" t="s">
        <v>327</v>
      </c>
      <c r="E234" s="178">
        <v>3007</v>
      </c>
      <c r="F234" s="178">
        <v>3007</v>
      </c>
      <c r="G234" s="178">
        <v>3007</v>
      </c>
    </row>
    <row r="235" spans="1:7" ht="32.25" customHeight="1">
      <c r="A235" s="85" t="s">
        <v>300</v>
      </c>
      <c r="B235" s="92" t="s">
        <v>118</v>
      </c>
      <c r="C235" s="92" t="s">
        <v>540</v>
      </c>
      <c r="D235" s="92"/>
      <c r="E235" s="178">
        <f>SUM(E236)</f>
        <v>390</v>
      </c>
      <c r="F235" s="178">
        <f>SUM(F236)</f>
        <v>390</v>
      </c>
      <c r="G235" s="178">
        <f>SUM(G236)</f>
        <v>390</v>
      </c>
    </row>
    <row r="236" spans="1:7" ht="33" customHeight="1">
      <c r="A236" s="85" t="s">
        <v>324</v>
      </c>
      <c r="B236" s="92" t="s">
        <v>118</v>
      </c>
      <c r="C236" s="92" t="s">
        <v>540</v>
      </c>
      <c r="D236" s="92" t="s">
        <v>323</v>
      </c>
      <c r="E236" s="178">
        <v>390</v>
      </c>
      <c r="F236" s="178">
        <v>390</v>
      </c>
      <c r="G236" s="178">
        <v>390</v>
      </c>
    </row>
    <row r="237" spans="1:7" ht="23.25" customHeight="1">
      <c r="A237" s="84" t="s">
        <v>184</v>
      </c>
      <c r="B237" s="139" t="s">
        <v>185</v>
      </c>
      <c r="C237" s="139"/>
      <c r="D237" s="139"/>
      <c r="E237" s="177">
        <f>E238+E263</f>
        <v>83316.900000000009</v>
      </c>
      <c r="F237" s="177">
        <f t="shared" ref="F237:G237" si="54">F238+F263</f>
        <v>83251.100000000006</v>
      </c>
      <c r="G237" s="177">
        <f t="shared" si="54"/>
        <v>83124.2</v>
      </c>
    </row>
    <row r="238" spans="1:7" ht="21.75" customHeight="1">
      <c r="A238" s="84" t="s">
        <v>457</v>
      </c>
      <c r="B238" s="139" t="s">
        <v>186</v>
      </c>
      <c r="C238" s="139"/>
      <c r="D238" s="139"/>
      <c r="E238" s="177">
        <f>E239+E261</f>
        <v>73563.8</v>
      </c>
      <c r="F238" s="177">
        <f t="shared" ref="F238:G238" si="55">F239+F261</f>
        <v>71819.8</v>
      </c>
      <c r="G238" s="177">
        <f t="shared" si="55"/>
        <v>74629.2</v>
      </c>
    </row>
    <row r="239" spans="1:7" ht="40.5" customHeight="1">
      <c r="A239" s="88" t="s">
        <v>995</v>
      </c>
      <c r="B239" s="139" t="s">
        <v>186</v>
      </c>
      <c r="C239" s="139" t="s">
        <v>530</v>
      </c>
      <c r="D239" s="139"/>
      <c r="E239" s="177">
        <f>E240</f>
        <v>68563.8</v>
      </c>
      <c r="F239" s="177">
        <f t="shared" ref="F239:G239" si="56">F240</f>
        <v>70819.8</v>
      </c>
      <c r="G239" s="177">
        <f t="shared" si="56"/>
        <v>73629.2</v>
      </c>
    </row>
    <row r="240" spans="1:7" ht="42.75" customHeight="1">
      <c r="A240" s="88" t="s">
        <v>11</v>
      </c>
      <c r="B240" s="139" t="s">
        <v>186</v>
      </c>
      <c r="C240" s="139" t="s">
        <v>541</v>
      </c>
      <c r="D240" s="139"/>
      <c r="E240" s="177">
        <f>E241+E251+E255</f>
        <v>68563.8</v>
      </c>
      <c r="F240" s="177">
        <f t="shared" ref="F240:G240" si="57">F241+F251+F255</f>
        <v>70819.8</v>
      </c>
      <c r="G240" s="177">
        <f t="shared" si="57"/>
        <v>73629.2</v>
      </c>
    </row>
    <row r="241" spans="1:7" ht="37.5" customHeight="1">
      <c r="A241" s="88" t="s">
        <v>623</v>
      </c>
      <c r="B241" s="139" t="s">
        <v>186</v>
      </c>
      <c r="C241" s="139" t="s">
        <v>617</v>
      </c>
      <c r="D241" s="139"/>
      <c r="E241" s="177">
        <f>E242+E244+E246</f>
        <v>40284.300000000003</v>
      </c>
      <c r="F241" s="177">
        <f t="shared" ref="F241:G241" si="58">F242+F244+F246</f>
        <v>42840.3</v>
      </c>
      <c r="G241" s="177">
        <f t="shared" si="58"/>
        <v>45845.2</v>
      </c>
    </row>
    <row r="242" spans="1:7" ht="45" customHeight="1">
      <c r="A242" s="214" t="s">
        <v>440</v>
      </c>
      <c r="B242" s="92" t="s">
        <v>186</v>
      </c>
      <c r="C242" s="92" t="s">
        <v>624</v>
      </c>
      <c r="D242" s="139"/>
      <c r="E242" s="178">
        <f>SUM(E243)</f>
        <v>32950</v>
      </c>
      <c r="F242" s="178">
        <f t="shared" ref="F242:G242" si="59">SUM(F243)</f>
        <v>36000</v>
      </c>
      <c r="G242" s="178">
        <f t="shared" si="59"/>
        <v>39000</v>
      </c>
    </row>
    <row r="243" spans="1:7" ht="24.75" customHeight="1">
      <c r="A243" s="86" t="s">
        <v>250</v>
      </c>
      <c r="B243" s="92" t="s">
        <v>186</v>
      </c>
      <c r="C243" s="92" t="s">
        <v>624</v>
      </c>
      <c r="D243" s="92" t="s">
        <v>713</v>
      </c>
      <c r="E243" s="179">
        <v>32950</v>
      </c>
      <c r="F243" s="179">
        <v>36000</v>
      </c>
      <c r="G243" s="179">
        <v>39000</v>
      </c>
    </row>
    <row r="244" spans="1:7" ht="27.75" customHeight="1">
      <c r="A244" s="86" t="s">
        <v>12</v>
      </c>
      <c r="B244" s="92" t="s">
        <v>186</v>
      </c>
      <c r="C244" s="92" t="s">
        <v>625</v>
      </c>
      <c r="D244" s="139"/>
      <c r="E244" s="178">
        <f>E245</f>
        <v>6494</v>
      </c>
      <c r="F244" s="178">
        <f t="shared" ref="F244:G244" si="60">F245</f>
        <v>6000</v>
      </c>
      <c r="G244" s="178">
        <f t="shared" si="60"/>
        <v>6000</v>
      </c>
    </row>
    <row r="245" spans="1:7" ht="25.5" customHeight="1">
      <c r="A245" s="86" t="s">
        <v>250</v>
      </c>
      <c r="B245" s="210" t="s">
        <v>186</v>
      </c>
      <c r="C245" s="92" t="s">
        <v>625</v>
      </c>
      <c r="D245" s="92" t="s">
        <v>713</v>
      </c>
      <c r="E245" s="178">
        <v>6494</v>
      </c>
      <c r="F245" s="178">
        <v>6000</v>
      </c>
      <c r="G245" s="178">
        <v>6000</v>
      </c>
    </row>
    <row r="246" spans="1:7" ht="24.75" customHeight="1">
      <c r="A246" s="86" t="s">
        <v>886</v>
      </c>
      <c r="B246" s="210" t="s">
        <v>186</v>
      </c>
      <c r="C246" s="92"/>
      <c r="D246" s="92"/>
      <c r="E246" s="179">
        <f>E247+E248</f>
        <v>840.3</v>
      </c>
      <c r="F246" s="179">
        <f t="shared" ref="F246:G246" si="61">F247+F248</f>
        <v>840.3</v>
      </c>
      <c r="G246" s="179">
        <f t="shared" si="61"/>
        <v>845.2</v>
      </c>
    </row>
    <row r="247" spans="1:7" ht="25.5" customHeight="1">
      <c r="A247" s="86" t="s">
        <v>899</v>
      </c>
      <c r="B247" s="210" t="s">
        <v>186</v>
      </c>
      <c r="C247" s="92" t="s">
        <v>893</v>
      </c>
      <c r="D247" s="92" t="s">
        <v>860</v>
      </c>
      <c r="E247" s="179">
        <v>831.3</v>
      </c>
      <c r="F247" s="179">
        <v>831.3</v>
      </c>
      <c r="G247" s="179">
        <v>836.2</v>
      </c>
    </row>
    <row r="248" spans="1:7" ht="18.75" customHeight="1">
      <c r="A248" s="86" t="s">
        <v>858</v>
      </c>
      <c r="B248" s="210" t="s">
        <v>186</v>
      </c>
      <c r="C248" s="92" t="s">
        <v>894</v>
      </c>
      <c r="D248" s="92" t="s">
        <v>860</v>
      </c>
      <c r="E248" s="178">
        <v>9</v>
      </c>
      <c r="F248" s="178">
        <v>9</v>
      </c>
      <c r="G248" s="178">
        <v>9</v>
      </c>
    </row>
    <row r="249" spans="1:7" ht="33" hidden="1" customHeight="1">
      <c r="A249" s="86" t="s">
        <v>899</v>
      </c>
      <c r="B249" s="210" t="s">
        <v>186</v>
      </c>
      <c r="C249" s="92" t="s">
        <v>893</v>
      </c>
      <c r="D249" s="92" t="s">
        <v>860</v>
      </c>
      <c r="E249" s="179"/>
      <c r="F249" s="179"/>
      <c r="G249" s="179"/>
    </row>
    <row r="250" spans="1:7" ht="28.5" hidden="1" customHeight="1">
      <c r="A250" s="86" t="s">
        <v>858</v>
      </c>
      <c r="B250" s="210" t="s">
        <v>186</v>
      </c>
      <c r="C250" s="92" t="s">
        <v>894</v>
      </c>
      <c r="D250" s="92" t="s">
        <v>860</v>
      </c>
      <c r="E250" s="178"/>
      <c r="F250" s="177"/>
      <c r="G250" s="177"/>
    </row>
    <row r="251" spans="1:7" ht="27.75" customHeight="1">
      <c r="A251" s="88" t="s">
        <v>622</v>
      </c>
      <c r="B251" s="139" t="s">
        <v>186</v>
      </c>
      <c r="C251" s="139" t="s">
        <v>618</v>
      </c>
      <c r="D251" s="92"/>
      <c r="E251" s="177">
        <f>E252+E254</f>
        <v>6585</v>
      </c>
      <c r="F251" s="177">
        <f>F252+F254</f>
        <v>6285</v>
      </c>
      <c r="G251" s="177">
        <f>G252+G254</f>
        <v>6285</v>
      </c>
    </row>
    <row r="252" spans="1:7" ht="25.5" customHeight="1">
      <c r="A252" s="86" t="s">
        <v>13</v>
      </c>
      <c r="B252" s="92" t="s">
        <v>186</v>
      </c>
      <c r="C252" s="92" t="s">
        <v>631</v>
      </c>
      <c r="D252" s="139"/>
      <c r="E252" s="178">
        <f>SUM(E253)</f>
        <v>6285</v>
      </c>
      <c r="F252" s="178">
        <f>SUM(F253)</f>
        <v>6285</v>
      </c>
      <c r="G252" s="178">
        <f>SUM(G253)</f>
        <v>6285</v>
      </c>
    </row>
    <row r="253" spans="1:7" ht="24" customHeight="1">
      <c r="A253" s="86" t="s">
        <v>250</v>
      </c>
      <c r="B253" s="92" t="s">
        <v>186</v>
      </c>
      <c r="C253" s="92" t="s">
        <v>631</v>
      </c>
      <c r="D253" s="92" t="s">
        <v>713</v>
      </c>
      <c r="E253" s="178">
        <v>6285</v>
      </c>
      <c r="F253" s="178">
        <v>6285</v>
      </c>
      <c r="G253" s="178">
        <v>6285</v>
      </c>
    </row>
    <row r="254" spans="1:7" ht="24" customHeight="1">
      <c r="A254" s="86" t="s">
        <v>858</v>
      </c>
      <c r="B254" s="92" t="s">
        <v>186</v>
      </c>
      <c r="C254" s="92" t="s">
        <v>1041</v>
      </c>
      <c r="D254" s="92" t="s">
        <v>713</v>
      </c>
      <c r="E254" s="178">
        <v>300</v>
      </c>
      <c r="F254" s="178"/>
      <c r="G254" s="178"/>
    </row>
    <row r="255" spans="1:7" ht="30" customHeight="1">
      <c r="A255" s="88" t="s">
        <v>619</v>
      </c>
      <c r="B255" s="139" t="s">
        <v>186</v>
      </c>
      <c r="C255" s="139" t="s">
        <v>621</v>
      </c>
      <c r="D255" s="92"/>
      <c r="E255" s="177">
        <f>E256</f>
        <v>21694.5</v>
      </c>
      <c r="F255" s="177">
        <f>F256</f>
        <v>21694.5</v>
      </c>
      <c r="G255" s="177">
        <f>G256</f>
        <v>21499</v>
      </c>
    </row>
    <row r="256" spans="1:7" ht="22.5" customHeight="1">
      <c r="A256" s="86" t="s">
        <v>14</v>
      </c>
      <c r="B256" s="92" t="s">
        <v>186</v>
      </c>
      <c r="C256" s="92" t="s">
        <v>620</v>
      </c>
      <c r="D256" s="139"/>
      <c r="E256" s="178">
        <f>SUM(E257)+E258</f>
        <v>21694.5</v>
      </c>
      <c r="F256" s="178">
        <f t="shared" ref="F256:G256" si="62">SUM(F257)+F258</f>
        <v>21694.5</v>
      </c>
      <c r="G256" s="178">
        <f t="shared" si="62"/>
        <v>21499</v>
      </c>
    </row>
    <row r="257" spans="1:7" ht="21.75" customHeight="1">
      <c r="A257" s="86" t="s">
        <v>250</v>
      </c>
      <c r="B257" s="210" t="s">
        <v>186</v>
      </c>
      <c r="C257" s="92" t="s">
        <v>620</v>
      </c>
      <c r="D257" s="92" t="s">
        <v>713</v>
      </c>
      <c r="E257" s="178">
        <v>21499</v>
      </c>
      <c r="F257" s="178">
        <v>21499</v>
      </c>
      <c r="G257" s="178">
        <v>21499</v>
      </c>
    </row>
    <row r="258" spans="1:7" ht="34.5" customHeight="1">
      <c r="A258" s="86" t="s">
        <v>885</v>
      </c>
      <c r="B258" s="210" t="s">
        <v>186</v>
      </c>
      <c r="C258" s="92"/>
      <c r="D258" s="92"/>
      <c r="E258" s="178">
        <f>E259+E260</f>
        <v>195.5</v>
      </c>
      <c r="F258" s="178">
        <f>F259+F260</f>
        <v>195.5</v>
      </c>
      <c r="G258" s="178">
        <f>G259+G260</f>
        <v>0</v>
      </c>
    </row>
    <row r="259" spans="1:7" ht="26.25" customHeight="1">
      <c r="A259" s="86" t="s">
        <v>899</v>
      </c>
      <c r="B259" s="210" t="s">
        <v>186</v>
      </c>
      <c r="C259" s="92" t="s">
        <v>884</v>
      </c>
      <c r="D259" s="92" t="s">
        <v>860</v>
      </c>
      <c r="E259" s="179">
        <v>194.5</v>
      </c>
      <c r="F259" s="179">
        <v>194.5</v>
      </c>
      <c r="G259" s="179"/>
    </row>
    <row r="260" spans="1:7" ht="24.75" customHeight="1">
      <c r="A260" s="86" t="s">
        <v>858</v>
      </c>
      <c r="B260" s="210" t="s">
        <v>186</v>
      </c>
      <c r="C260" s="92" t="s">
        <v>859</v>
      </c>
      <c r="D260" s="92" t="s">
        <v>860</v>
      </c>
      <c r="E260" s="178">
        <v>1</v>
      </c>
      <c r="F260" s="178">
        <v>1</v>
      </c>
      <c r="G260" s="178"/>
    </row>
    <row r="261" spans="1:7" ht="61.5" customHeight="1">
      <c r="A261" s="84" t="s">
        <v>921</v>
      </c>
      <c r="B261" s="209" t="s">
        <v>186</v>
      </c>
      <c r="C261" s="139" t="s">
        <v>691</v>
      </c>
      <c r="D261" s="139"/>
      <c r="E261" s="177">
        <f>E262</f>
        <v>5000</v>
      </c>
      <c r="F261" s="177">
        <f>F262</f>
        <v>1000</v>
      </c>
      <c r="G261" s="177">
        <f>G262</f>
        <v>1000</v>
      </c>
    </row>
    <row r="262" spans="1:7" ht="34.5" customHeight="1">
      <c r="A262" s="86" t="s">
        <v>358</v>
      </c>
      <c r="B262" s="210" t="s">
        <v>186</v>
      </c>
      <c r="C262" s="92" t="s">
        <v>691</v>
      </c>
      <c r="D262" s="92" t="s">
        <v>323</v>
      </c>
      <c r="E262" s="178">
        <v>5000</v>
      </c>
      <c r="F262" s="178">
        <v>1000</v>
      </c>
      <c r="G262" s="178">
        <v>1000</v>
      </c>
    </row>
    <row r="263" spans="1:7" ht="24.75" customHeight="1">
      <c r="A263" s="215" t="s">
        <v>247</v>
      </c>
      <c r="B263" s="139" t="s">
        <v>187</v>
      </c>
      <c r="C263" s="92"/>
      <c r="D263" s="92"/>
      <c r="E263" s="177">
        <f>E264+E267+E273</f>
        <v>9753.1</v>
      </c>
      <c r="F263" s="177">
        <f t="shared" ref="F263:G263" si="63">F264+F267+F273</f>
        <v>11431.3</v>
      </c>
      <c r="G263" s="177">
        <f t="shared" si="63"/>
        <v>8495</v>
      </c>
    </row>
    <row r="264" spans="1:7" ht="32.25" customHeight="1">
      <c r="A264" s="84" t="s">
        <v>727</v>
      </c>
      <c r="B264" s="139" t="s">
        <v>187</v>
      </c>
      <c r="C264" s="139" t="s">
        <v>728</v>
      </c>
      <c r="D264" s="139"/>
      <c r="E264" s="177">
        <f>E265</f>
        <v>6650</v>
      </c>
      <c r="F264" s="177">
        <f t="shared" ref="F264:G265" si="64">F265</f>
        <v>6650</v>
      </c>
      <c r="G264" s="177">
        <f t="shared" si="64"/>
        <v>6650</v>
      </c>
    </row>
    <row r="265" spans="1:7" ht="33" customHeight="1">
      <c r="A265" s="86" t="s">
        <v>729</v>
      </c>
      <c r="B265" s="92" t="s">
        <v>187</v>
      </c>
      <c r="C265" s="92" t="s">
        <v>728</v>
      </c>
      <c r="D265" s="92"/>
      <c r="E265" s="178">
        <f>E266</f>
        <v>6650</v>
      </c>
      <c r="F265" s="178">
        <f t="shared" si="64"/>
        <v>6650</v>
      </c>
      <c r="G265" s="178">
        <f t="shared" si="64"/>
        <v>6650</v>
      </c>
    </row>
    <row r="266" spans="1:7" ht="20.25" customHeight="1">
      <c r="A266" s="86" t="s">
        <v>250</v>
      </c>
      <c r="B266" s="92" t="s">
        <v>187</v>
      </c>
      <c r="C266" s="92" t="s">
        <v>728</v>
      </c>
      <c r="D266" s="92" t="s">
        <v>713</v>
      </c>
      <c r="E266" s="178">
        <v>6650</v>
      </c>
      <c r="F266" s="178">
        <v>6650</v>
      </c>
      <c r="G266" s="178">
        <v>6650</v>
      </c>
    </row>
    <row r="267" spans="1:7" ht="32.25" customHeight="1">
      <c r="A267" s="84" t="s">
        <v>433</v>
      </c>
      <c r="B267" s="139" t="s">
        <v>187</v>
      </c>
      <c r="C267" s="139" t="s">
        <v>391</v>
      </c>
      <c r="D267" s="139"/>
      <c r="E267" s="177">
        <f>SUM(E268)</f>
        <v>1845</v>
      </c>
      <c r="F267" s="177">
        <f>SUM(F268)</f>
        <v>1845</v>
      </c>
      <c r="G267" s="177">
        <f>SUM(G268)</f>
        <v>1845</v>
      </c>
    </row>
    <row r="268" spans="1:7" ht="33" customHeight="1">
      <c r="A268" s="93" t="s">
        <v>338</v>
      </c>
      <c r="B268" s="92" t="s">
        <v>187</v>
      </c>
      <c r="C268" s="92" t="s">
        <v>542</v>
      </c>
      <c r="D268" s="92"/>
      <c r="E268" s="178">
        <f>SUM(E269,E271)</f>
        <v>1845</v>
      </c>
      <c r="F268" s="178">
        <f>SUM(F269,F271)</f>
        <v>1845</v>
      </c>
      <c r="G268" s="178">
        <f>SUM(G269,G271)</f>
        <v>1845</v>
      </c>
    </row>
    <row r="269" spans="1:7" ht="34.5" customHeight="1">
      <c r="A269" s="85" t="s">
        <v>326</v>
      </c>
      <c r="B269" s="92" t="s">
        <v>187</v>
      </c>
      <c r="C269" s="92" t="s">
        <v>543</v>
      </c>
      <c r="D269" s="92"/>
      <c r="E269" s="178">
        <f>SUM(E270)</f>
        <v>1805</v>
      </c>
      <c r="F269" s="178">
        <f t="shared" ref="F269:G269" si="65">SUM(F270)</f>
        <v>1805</v>
      </c>
      <c r="G269" s="178">
        <f t="shared" si="65"/>
        <v>1805</v>
      </c>
    </row>
    <row r="270" spans="1:7" ht="32.25" customHeight="1">
      <c r="A270" s="85" t="s">
        <v>328</v>
      </c>
      <c r="B270" s="92" t="s">
        <v>187</v>
      </c>
      <c r="C270" s="92" t="s">
        <v>543</v>
      </c>
      <c r="D270" s="92" t="s">
        <v>327</v>
      </c>
      <c r="E270" s="178">
        <v>1805</v>
      </c>
      <c r="F270" s="178">
        <v>1805</v>
      </c>
      <c r="G270" s="178">
        <v>1805</v>
      </c>
    </row>
    <row r="271" spans="1:7" ht="31.5" customHeight="1">
      <c r="A271" s="85" t="s">
        <v>300</v>
      </c>
      <c r="B271" s="92" t="s">
        <v>187</v>
      </c>
      <c r="C271" s="92" t="s">
        <v>544</v>
      </c>
      <c r="D271" s="92"/>
      <c r="E271" s="178">
        <f>SUM(E272)</f>
        <v>40</v>
      </c>
      <c r="F271" s="178">
        <f>SUM(F272)</f>
        <v>40</v>
      </c>
      <c r="G271" s="178">
        <f>SUM(G272)</f>
        <v>40</v>
      </c>
    </row>
    <row r="272" spans="1:7" ht="36.75" customHeight="1">
      <c r="A272" s="85" t="s">
        <v>324</v>
      </c>
      <c r="B272" s="92" t="s">
        <v>187</v>
      </c>
      <c r="C272" s="92" t="s">
        <v>544</v>
      </c>
      <c r="D272" s="92" t="s">
        <v>323</v>
      </c>
      <c r="E272" s="178">
        <v>40</v>
      </c>
      <c r="F272" s="178">
        <v>40</v>
      </c>
      <c r="G272" s="178">
        <v>40</v>
      </c>
    </row>
    <row r="273" spans="1:7" ht="45.75" customHeight="1">
      <c r="A273" s="88" t="s">
        <v>929</v>
      </c>
      <c r="B273" s="92" t="s">
        <v>187</v>
      </c>
      <c r="C273" s="92" t="s">
        <v>865</v>
      </c>
      <c r="D273" s="92"/>
      <c r="E273" s="177">
        <f>E274+E275</f>
        <v>1258.0999999999999</v>
      </c>
      <c r="F273" s="177">
        <f>F274+F275</f>
        <v>2936.3</v>
      </c>
      <c r="G273" s="177">
        <f>G274+G275</f>
        <v>0</v>
      </c>
    </row>
    <row r="274" spans="1:7" ht="35.25" customHeight="1">
      <c r="A274" s="85" t="s">
        <v>867</v>
      </c>
      <c r="B274" s="92" t="s">
        <v>187</v>
      </c>
      <c r="C274" s="92" t="s">
        <v>864</v>
      </c>
      <c r="D274" s="92" t="s">
        <v>323</v>
      </c>
      <c r="E274" s="178">
        <v>1257.0999999999999</v>
      </c>
      <c r="F274" s="178">
        <v>2935.3</v>
      </c>
      <c r="G274" s="178"/>
    </row>
    <row r="275" spans="1:7" ht="31.5" customHeight="1">
      <c r="A275" s="85" t="s">
        <v>868</v>
      </c>
      <c r="B275" s="92" t="s">
        <v>187</v>
      </c>
      <c r="C275" s="92" t="s">
        <v>866</v>
      </c>
      <c r="D275" s="92" t="s">
        <v>323</v>
      </c>
      <c r="E275" s="178">
        <v>1</v>
      </c>
      <c r="F275" s="178">
        <v>1</v>
      </c>
      <c r="G275" s="178"/>
    </row>
    <row r="276" spans="1:7" ht="24" customHeight="1">
      <c r="A276" s="84" t="s">
        <v>215</v>
      </c>
      <c r="B276" s="139" t="s">
        <v>381</v>
      </c>
      <c r="C276" s="139"/>
      <c r="D276" s="139"/>
      <c r="E276" s="177">
        <f>SUM(E277,E282,E294,E300)</f>
        <v>32616.2</v>
      </c>
      <c r="F276" s="177">
        <f>SUM(F277,F282,F294,F300)</f>
        <v>29729</v>
      </c>
      <c r="G276" s="177">
        <f>SUM(G277,G282,G294,G300)</f>
        <v>29729</v>
      </c>
    </row>
    <row r="277" spans="1:7" ht="37.5" customHeight="1">
      <c r="A277" s="215" t="s">
        <v>918</v>
      </c>
      <c r="B277" s="139" t="s">
        <v>491</v>
      </c>
      <c r="C277" s="139"/>
      <c r="D277" s="139"/>
      <c r="E277" s="177">
        <f t="shared" ref="E277:G278" si="66">SUM(E278)</f>
        <v>10829</v>
      </c>
      <c r="F277" s="177">
        <f t="shared" si="66"/>
        <v>10829</v>
      </c>
      <c r="G277" s="177">
        <f t="shared" si="66"/>
        <v>10829</v>
      </c>
    </row>
    <row r="278" spans="1:7" ht="27.75" customHeight="1">
      <c r="A278" s="84" t="s">
        <v>367</v>
      </c>
      <c r="B278" s="139" t="s">
        <v>491</v>
      </c>
      <c r="C278" s="139"/>
      <c r="D278" s="139"/>
      <c r="E278" s="177">
        <f t="shared" si="66"/>
        <v>10829</v>
      </c>
      <c r="F278" s="177">
        <f t="shared" si="66"/>
        <v>10829</v>
      </c>
      <c r="G278" s="177">
        <f t="shared" si="66"/>
        <v>10829</v>
      </c>
    </row>
    <row r="279" spans="1:7" ht="33.75" customHeight="1">
      <c r="A279" s="93" t="s">
        <v>665</v>
      </c>
      <c r="B279" s="139" t="s">
        <v>491</v>
      </c>
      <c r="C279" s="92" t="s">
        <v>664</v>
      </c>
      <c r="D279" s="139"/>
      <c r="E279" s="177">
        <f>SUM(E280)</f>
        <v>10829</v>
      </c>
      <c r="F279" s="177">
        <f>F280</f>
        <v>10829</v>
      </c>
      <c r="G279" s="177">
        <f>G280</f>
        <v>10829</v>
      </c>
    </row>
    <row r="280" spans="1:7" ht="27" customHeight="1">
      <c r="A280" s="85" t="s">
        <v>441</v>
      </c>
      <c r="B280" s="92" t="s">
        <v>491</v>
      </c>
      <c r="C280" s="92" t="s">
        <v>663</v>
      </c>
      <c r="D280" s="92"/>
      <c r="E280" s="178">
        <f>SUM(E281)</f>
        <v>10829</v>
      </c>
      <c r="F280" s="178">
        <f>SUM(F281)</f>
        <v>10829</v>
      </c>
      <c r="G280" s="178">
        <f>SUM(G281)</f>
        <v>10829</v>
      </c>
    </row>
    <row r="281" spans="1:7" ht="35.25" customHeight="1">
      <c r="A281" s="85" t="s">
        <v>253</v>
      </c>
      <c r="B281" s="92" t="s">
        <v>491</v>
      </c>
      <c r="C281" s="92" t="s">
        <v>663</v>
      </c>
      <c r="D281" s="92" t="s">
        <v>726</v>
      </c>
      <c r="E281" s="178">
        <v>10829</v>
      </c>
      <c r="F281" s="178">
        <v>10829</v>
      </c>
      <c r="G281" s="178">
        <v>10829</v>
      </c>
    </row>
    <row r="282" spans="1:7" ht="27" customHeight="1">
      <c r="A282" s="84" t="s">
        <v>196</v>
      </c>
      <c r="B282" s="139" t="s">
        <v>182</v>
      </c>
      <c r="C282" s="139"/>
      <c r="D282" s="139"/>
      <c r="E282" s="177">
        <f>SUM(E283,E289)</f>
        <v>12587.2</v>
      </c>
      <c r="F282" s="177">
        <f>SUM(F283,F289)</f>
        <v>9700</v>
      </c>
      <c r="G282" s="177">
        <f>SUM(G283,G289)</f>
        <v>9700</v>
      </c>
    </row>
    <row r="283" spans="1:7" ht="41.25" customHeight="1">
      <c r="A283" s="84" t="s">
        <v>1004</v>
      </c>
      <c r="B283" s="139" t="s">
        <v>182</v>
      </c>
      <c r="C283" s="139" t="s">
        <v>545</v>
      </c>
      <c r="D283" s="139"/>
      <c r="E283" s="177">
        <f>E284</f>
        <v>9700</v>
      </c>
      <c r="F283" s="177">
        <f>F284</f>
        <v>9700</v>
      </c>
      <c r="G283" s="177">
        <f>G284</f>
        <v>9700</v>
      </c>
    </row>
    <row r="284" spans="1:7" ht="42" customHeight="1">
      <c r="A284" s="85" t="s">
        <v>568</v>
      </c>
      <c r="B284" s="92" t="s">
        <v>182</v>
      </c>
      <c r="C284" s="92" t="s">
        <v>605</v>
      </c>
      <c r="D284" s="139"/>
      <c r="E284" s="177">
        <f>SUM(E285)+E287</f>
        <v>9700</v>
      </c>
      <c r="F284" s="177">
        <f>SUM(F285)+F287</f>
        <v>9700</v>
      </c>
      <c r="G284" s="177">
        <f>SUM(G285)+G287</f>
        <v>9700</v>
      </c>
    </row>
    <row r="285" spans="1:7" ht="35.25" customHeight="1">
      <c r="A285" s="85" t="s">
        <v>17</v>
      </c>
      <c r="B285" s="92" t="s">
        <v>182</v>
      </c>
      <c r="C285" s="92" t="s">
        <v>738</v>
      </c>
      <c r="D285" s="139"/>
      <c r="E285" s="177">
        <f>SUM(E286)</f>
        <v>1500</v>
      </c>
      <c r="F285" s="177">
        <f>SUM(F286)</f>
        <v>1500</v>
      </c>
      <c r="G285" s="177">
        <f>SUM(G286)</f>
        <v>1500</v>
      </c>
    </row>
    <row r="286" spans="1:7" ht="32.25" customHeight="1">
      <c r="A286" s="86" t="s">
        <v>256</v>
      </c>
      <c r="B286" s="92" t="s">
        <v>182</v>
      </c>
      <c r="C286" s="92" t="s">
        <v>738</v>
      </c>
      <c r="D286" s="92" t="s">
        <v>254</v>
      </c>
      <c r="E286" s="178">
        <v>1500</v>
      </c>
      <c r="F286" s="178">
        <v>1500</v>
      </c>
      <c r="G286" s="178">
        <v>1500</v>
      </c>
    </row>
    <row r="287" spans="1:7" ht="43.5" customHeight="1">
      <c r="A287" s="93" t="s">
        <v>725</v>
      </c>
      <c r="B287" s="210" t="s">
        <v>182</v>
      </c>
      <c r="C287" s="92" t="s">
        <v>883</v>
      </c>
      <c r="D287" s="92"/>
      <c r="E287" s="178">
        <f>E288</f>
        <v>8200</v>
      </c>
      <c r="F287" s="178">
        <f>F288</f>
        <v>8200</v>
      </c>
      <c r="G287" s="178">
        <f>G288</f>
        <v>8200</v>
      </c>
    </row>
    <row r="288" spans="1:7" ht="32.25" customHeight="1">
      <c r="A288" s="86" t="s">
        <v>256</v>
      </c>
      <c r="B288" s="210" t="s">
        <v>182</v>
      </c>
      <c r="C288" s="92" t="s">
        <v>883</v>
      </c>
      <c r="D288" s="92" t="s">
        <v>254</v>
      </c>
      <c r="E288" s="178">
        <v>8200</v>
      </c>
      <c r="F288" s="178">
        <v>8200</v>
      </c>
      <c r="G288" s="178">
        <v>8200</v>
      </c>
    </row>
    <row r="289" spans="1:7" ht="33.75" customHeight="1">
      <c r="A289" s="215" t="s">
        <v>1022</v>
      </c>
      <c r="B289" s="139" t="s">
        <v>182</v>
      </c>
      <c r="C289" s="139" t="s">
        <v>428</v>
      </c>
      <c r="D289" s="139"/>
      <c r="E289" s="177">
        <f>SUM(E290)</f>
        <v>2887.2</v>
      </c>
      <c r="F289" s="177">
        <f>F290</f>
        <v>0</v>
      </c>
      <c r="G289" s="177">
        <f>G290</f>
        <v>0</v>
      </c>
    </row>
    <row r="290" spans="1:7" ht="26.25" customHeight="1">
      <c r="A290" s="239" t="s">
        <v>16</v>
      </c>
      <c r="B290" s="92" t="s">
        <v>182</v>
      </c>
      <c r="C290" s="92" t="s">
        <v>546</v>
      </c>
      <c r="D290" s="92"/>
      <c r="E290" s="178">
        <f>SUM(E292)</f>
        <v>2887.2</v>
      </c>
      <c r="F290" s="113">
        <f>F292</f>
        <v>0</v>
      </c>
      <c r="G290" s="113">
        <f>G292</f>
        <v>0</v>
      </c>
    </row>
    <row r="291" spans="1:7" ht="30.75" customHeight="1">
      <c r="A291" s="93" t="s">
        <v>612</v>
      </c>
      <c r="B291" s="92" t="s">
        <v>182</v>
      </c>
      <c r="C291" s="92" t="s">
        <v>613</v>
      </c>
      <c r="D291" s="92"/>
      <c r="E291" s="178">
        <f>E292</f>
        <v>2887.2</v>
      </c>
      <c r="F291" s="179">
        <f>F292</f>
        <v>0</v>
      </c>
      <c r="G291" s="179">
        <f>G292</f>
        <v>0</v>
      </c>
    </row>
    <row r="292" spans="1:7" ht="71.25" customHeight="1">
      <c r="A292" s="85" t="s">
        <v>7</v>
      </c>
      <c r="B292" s="92" t="s">
        <v>182</v>
      </c>
      <c r="C292" s="92" t="s">
        <v>614</v>
      </c>
      <c r="D292" s="92"/>
      <c r="E292" s="178">
        <f>SUM(E293)</f>
        <v>2887.2</v>
      </c>
      <c r="F292" s="179">
        <f>F293</f>
        <v>0</v>
      </c>
      <c r="G292" s="179">
        <f>G293</f>
        <v>0</v>
      </c>
    </row>
    <row r="293" spans="1:7" ht="24.75" customHeight="1">
      <c r="A293" s="85" t="s">
        <v>250</v>
      </c>
      <c r="B293" s="92" t="s">
        <v>182</v>
      </c>
      <c r="C293" s="92" t="s">
        <v>614</v>
      </c>
      <c r="D293" s="92" t="s">
        <v>713</v>
      </c>
      <c r="E293" s="179">
        <v>2887.2</v>
      </c>
      <c r="F293" s="179"/>
      <c r="G293" s="179"/>
    </row>
    <row r="294" spans="1:7" ht="19.5" customHeight="1">
      <c r="A294" s="88" t="s">
        <v>195</v>
      </c>
      <c r="B294" s="139" t="s">
        <v>177</v>
      </c>
      <c r="C294" s="139"/>
      <c r="D294" s="139"/>
      <c r="E294" s="177">
        <f>SUM(E295)</f>
        <v>3200</v>
      </c>
      <c r="F294" s="222">
        <f t="shared" ref="F294:G298" si="67">F295</f>
        <v>3200</v>
      </c>
      <c r="G294" s="222">
        <f t="shared" si="67"/>
        <v>3200</v>
      </c>
    </row>
    <row r="295" spans="1:7" ht="39.75" customHeight="1">
      <c r="A295" s="215" t="s">
        <v>1022</v>
      </c>
      <c r="B295" s="139" t="s">
        <v>177</v>
      </c>
      <c r="C295" s="139" t="s">
        <v>428</v>
      </c>
      <c r="D295" s="92"/>
      <c r="E295" s="177">
        <f>SUM(E296)</f>
        <v>3200</v>
      </c>
      <c r="F295" s="222">
        <f t="shared" si="67"/>
        <v>3200</v>
      </c>
      <c r="G295" s="222">
        <f t="shared" si="67"/>
        <v>3200</v>
      </c>
    </row>
    <row r="296" spans="1:7" ht="19.5" customHeight="1">
      <c r="A296" s="93" t="s">
        <v>64</v>
      </c>
      <c r="B296" s="92" t="s">
        <v>177</v>
      </c>
      <c r="C296" s="92" t="s">
        <v>547</v>
      </c>
      <c r="D296" s="92"/>
      <c r="E296" s="178">
        <f>SUM(E298)</f>
        <v>3200</v>
      </c>
      <c r="F296" s="179">
        <f t="shared" si="67"/>
        <v>3200</v>
      </c>
      <c r="G296" s="179">
        <f t="shared" si="67"/>
        <v>3200</v>
      </c>
    </row>
    <row r="297" spans="1:7" ht="30.75" customHeight="1">
      <c r="A297" s="93" t="s">
        <v>612</v>
      </c>
      <c r="B297" s="92" t="s">
        <v>177</v>
      </c>
      <c r="C297" s="92" t="s">
        <v>615</v>
      </c>
      <c r="D297" s="92"/>
      <c r="E297" s="178">
        <f>SUM(E298)</f>
        <v>3200</v>
      </c>
      <c r="F297" s="179">
        <f t="shared" si="67"/>
        <v>3200</v>
      </c>
      <c r="G297" s="179">
        <f t="shared" si="67"/>
        <v>3200</v>
      </c>
    </row>
    <row r="298" spans="1:7" ht="93.75" customHeight="1">
      <c r="A298" s="85" t="s">
        <v>442</v>
      </c>
      <c r="B298" s="92" t="s">
        <v>177</v>
      </c>
      <c r="C298" s="92" t="s">
        <v>616</v>
      </c>
      <c r="D298" s="139"/>
      <c r="E298" s="178">
        <f>SUM(E299)</f>
        <v>3200</v>
      </c>
      <c r="F298" s="179">
        <f t="shared" si="67"/>
        <v>3200</v>
      </c>
      <c r="G298" s="179">
        <f t="shared" si="67"/>
        <v>3200</v>
      </c>
    </row>
    <row r="299" spans="1:7" ht="23.25" customHeight="1">
      <c r="A299" s="85" t="s">
        <v>250</v>
      </c>
      <c r="B299" s="92" t="s">
        <v>177</v>
      </c>
      <c r="C299" s="92" t="s">
        <v>616</v>
      </c>
      <c r="D299" s="92" t="s">
        <v>671</v>
      </c>
      <c r="E299" s="179">
        <v>3200</v>
      </c>
      <c r="F299" s="179">
        <v>3200</v>
      </c>
      <c r="G299" s="179">
        <v>3200</v>
      </c>
    </row>
    <row r="300" spans="1:7" ht="27" customHeight="1">
      <c r="A300" s="84" t="s">
        <v>143</v>
      </c>
      <c r="B300" s="139" t="s">
        <v>509</v>
      </c>
      <c r="C300" s="139"/>
      <c r="D300" s="139"/>
      <c r="E300" s="177">
        <f>E301</f>
        <v>6000</v>
      </c>
      <c r="F300" s="177">
        <f>F301</f>
        <v>6000</v>
      </c>
      <c r="G300" s="177">
        <f>G301</f>
        <v>6000</v>
      </c>
    </row>
    <row r="301" spans="1:7" ht="35.25" customHeight="1">
      <c r="A301" s="215" t="s">
        <v>996</v>
      </c>
      <c r="B301" s="139" t="s">
        <v>509</v>
      </c>
      <c r="C301" s="139" t="s">
        <v>415</v>
      </c>
      <c r="D301" s="139"/>
      <c r="E301" s="177">
        <f>SUM(E303,E306,E309,E312)</f>
        <v>6000</v>
      </c>
      <c r="F301" s="177">
        <f>SUM(F303,F306,F309,F312)</f>
        <v>6000</v>
      </c>
      <c r="G301" s="177">
        <f>SUM(G303,G306,G309,G312)</f>
        <v>6000</v>
      </c>
    </row>
    <row r="302" spans="1:7" ht="34.5" customHeight="1">
      <c r="A302" s="93" t="s">
        <v>666</v>
      </c>
      <c r="B302" s="92" t="s">
        <v>509</v>
      </c>
      <c r="C302" s="92" t="s">
        <v>607</v>
      </c>
      <c r="D302" s="139"/>
      <c r="E302" s="177">
        <f>E303+E306</f>
        <v>5800</v>
      </c>
      <c r="F302" s="177">
        <f t="shared" ref="F302:G302" si="68">F303+F306</f>
        <v>5800</v>
      </c>
      <c r="G302" s="177">
        <f t="shared" si="68"/>
        <v>5800</v>
      </c>
    </row>
    <row r="303" spans="1:7" ht="18" customHeight="1">
      <c r="A303" s="93" t="s">
        <v>430</v>
      </c>
      <c r="B303" s="92" t="s">
        <v>509</v>
      </c>
      <c r="C303" s="92" t="s">
        <v>608</v>
      </c>
      <c r="D303" s="139"/>
      <c r="E303" s="177">
        <f>SUM(E304)+E305</f>
        <v>800</v>
      </c>
      <c r="F303" s="177">
        <f t="shared" ref="F303:G303" si="69">SUM(F304)+F305</f>
        <v>800</v>
      </c>
      <c r="G303" s="177">
        <f t="shared" si="69"/>
        <v>800</v>
      </c>
    </row>
    <row r="304" spans="1:7" ht="30.75" customHeight="1">
      <c r="A304" s="86" t="s">
        <v>324</v>
      </c>
      <c r="B304" s="92" t="s">
        <v>509</v>
      </c>
      <c r="C304" s="92" t="s">
        <v>608</v>
      </c>
      <c r="D304" s="92" t="s">
        <v>323</v>
      </c>
      <c r="E304" s="178">
        <v>700</v>
      </c>
      <c r="F304" s="178">
        <v>700</v>
      </c>
      <c r="G304" s="178">
        <v>700</v>
      </c>
    </row>
    <row r="305" spans="1:7" ht="21" customHeight="1">
      <c r="A305" s="217" t="s">
        <v>447</v>
      </c>
      <c r="B305" s="92" t="s">
        <v>509</v>
      </c>
      <c r="C305" s="92" t="s">
        <v>608</v>
      </c>
      <c r="D305" s="92" t="s">
        <v>467</v>
      </c>
      <c r="E305" s="178">
        <v>100</v>
      </c>
      <c r="F305" s="178">
        <v>100</v>
      </c>
      <c r="G305" s="178">
        <v>100</v>
      </c>
    </row>
    <row r="306" spans="1:7" ht="33" customHeight="1">
      <c r="A306" s="85" t="s">
        <v>431</v>
      </c>
      <c r="B306" s="92" t="s">
        <v>509</v>
      </c>
      <c r="C306" s="92" t="s">
        <v>993</v>
      </c>
      <c r="D306" s="139"/>
      <c r="E306" s="177">
        <f>E307+E308</f>
        <v>5000</v>
      </c>
      <c r="F306" s="177">
        <f t="shared" ref="F306:G306" si="70">F307+F308</f>
        <v>5000</v>
      </c>
      <c r="G306" s="177">
        <f t="shared" si="70"/>
        <v>5000</v>
      </c>
    </row>
    <row r="307" spans="1:7" ht="33" customHeight="1">
      <c r="A307" s="86" t="s">
        <v>324</v>
      </c>
      <c r="B307" s="92" t="s">
        <v>509</v>
      </c>
      <c r="C307" s="92" t="s">
        <v>609</v>
      </c>
      <c r="D307" s="92" t="s">
        <v>323</v>
      </c>
      <c r="E307" s="178">
        <v>1000</v>
      </c>
      <c r="F307" s="178">
        <v>1000</v>
      </c>
      <c r="G307" s="178">
        <v>1000</v>
      </c>
    </row>
    <row r="308" spans="1:7" ht="22.5" customHeight="1">
      <c r="A308" s="217" t="s">
        <v>447</v>
      </c>
      <c r="B308" s="92" t="s">
        <v>509</v>
      </c>
      <c r="C308" s="92" t="s">
        <v>609</v>
      </c>
      <c r="D308" s="92" t="s">
        <v>467</v>
      </c>
      <c r="E308" s="178">
        <v>4000</v>
      </c>
      <c r="F308" s="178">
        <v>4000</v>
      </c>
      <c r="G308" s="178">
        <v>4000</v>
      </c>
    </row>
    <row r="309" spans="1:7" ht="32.25" customHeight="1">
      <c r="A309" s="93" t="s">
        <v>667</v>
      </c>
      <c r="B309" s="92" t="s">
        <v>509</v>
      </c>
      <c r="C309" s="92" t="s">
        <v>669</v>
      </c>
      <c r="D309" s="92"/>
      <c r="E309" s="177">
        <v>100</v>
      </c>
      <c r="F309" s="177">
        <v>100</v>
      </c>
      <c r="G309" s="177">
        <v>100</v>
      </c>
    </row>
    <row r="310" spans="1:7" ht="24" customHeight="1">
      <c r="A310" s="85" t="s">
        <v>668</v>
      </c>
      <c r="B310" s="92" t="s">
        <v>509</v>
      </c>
      <c r="C310" s="92" t="s">
        <v>670</v>
      </c>
      <c r="D310" s="92"/>
      <c r="E310" s="178">
        <v>100</v>
      </c>
      <c r="F310" s="178">
        <v>100</v>
      </c>
      <c r="G310" s="178">
        <v>100</v>
      </c>
    </row>
    <row r="311" spans="1:7" ht="30" customHeight="1">
      <c r="A311" s="86" t="s">
        <v>324</v>
      </c>
      <c r="B311" s="92" t="s">
        <v>509</v>
      </c>
      <c r="C311" s="92" t="s">
        <v>670</v>
      </c>
      <c r="D311" s="92" t="s">
        <v>323</v>
      </c>
      <c r="E311" s="178">
        <v>100</v>
      </c>
      <c r="F311" s="178">
        <v>100</v>
      </c>
      <c r="G311" s="178">
        <v>100</v>
      </c>
    </row>
    <row r="312" spans="1:7" ht="18.75" customHeight="1">
      <c r="A312" s="85" t="s">
        <v>873</v>
      </c>
      <c r="B312" s="139" t="s">
        <v>509</v>
      </c>
      <c r="C312" s="139" t="s">
        <v>872</v>
      </c>
      <c r="D312" s="139"/>
      <c r="E312" s="177">
        <f>E313</f>
        <v>100</v>
      </c>
      <c r="F312" s="177">
        <f>F313</f>
        <v>100</v>
      </c>
      <c r="G312" s="177">
        <f>G313</f>
        <v>100</v>
      </c>
    </row>
    <row r="313" spans="1:7" ht="33" customHeight="1">
      <c r="A313" s="86" t="s">
        <v>324</v>
      </c>
      <c r="B313" s="92" t="s">
        <v>509</v>
      </c>
      <c r="C313" s="92" t="s">
        <v>872</v>
      </c>
      <c r="D313" s="92" t="s">
        <v>323</v>
      </c>
      <c r="E313" s="178">
        <v>100</v>
      </c>
      <c r="F313" s="178">
        <v>100</v>
      </c>
      <c r="G313" s="178">
        <v>100</v>
      </c>
    </row>
    <row r="314" spans="1:7" ht="18" customHeight="1">
      <c r="A314" s="84" t="s">
        <v>274</v>
      </c>
      <c r="B314" s="139" t="s">
        <v>180</v>
      </c>
      <c r="C314" s="139"/>
      <c r="D314" s="139"/>
      <c r="E314" s="177">
        <f>SUM(E315)+E327</f>
        <v>16650</v>
      </c>
      <c r="F314" s="177">
        <f>SUM(F315)+F327</f>
        <v>16650</v>
      </c>
      <c r="G314" s="177">
        <f>SUM(G315)+G327</f>
        <v>16650</v>
      </c>
    </row>
    <row r="315" spans="1:7" ht="21" customHeight="1">
      <c r="A315" s="84" t="s">
        <v>181</v>
      </c>
      <c r="B315" s="139" t="s">
        <v>514</v>
      </c>
      <c r="C315" s="139"/>
      <c r="D315" s="139"/>
      <c r="E315" s="177">
        <f>SUM(E316)</f>
        <v>15650</v>
      </c>
      <c r="F315" s="177">
        <f>SUM(F316)</f>
        <v>15650</v>
      </c>
      <c r="G315" s="177">
        <f>SUM(G316)</f>
        <v>15650</v>
      </c>
    </row>
    <row r="316" spans="1:7" ht="44.25" customHeight="1">
      <c r="A316" s="215" t="s">
        <v>1025</v>
      </c>
      <c r="B316" s="139" t="s">
        <v>514</v>
      </c>
      <c r="C316" s="139" t="s">
        <v>548</v>
      </c>
      <c r="D316" s="139"/>
      <c r="E316" s="177">
        <f>SUM(E320,E322,E318)</f>
        <v>15650</v>
      </c>
      <c r="F316" s="177">
        <f>SUM(F320,F322,F318)</f>
        <v>15650</v>
      </c>
      <c r="G316" s="177">
        <f>SUM(G320,G322,G318)</f>
        <v>15650</v>
      </c>
    </row>
    <row r="317" spans="1:7" ht="33" customHeight="1">
      <c r="A317" s="93" t="s">
        <v>610</v>
      </c>
      <c r="B317" s="92" t="s">
        <v>514</v>
      </c>
      <c r="C317" s="92" t="s">
        <v>640</v>
      </c>
      <c r="D317" s="139"/>
      <c r="E317" s="177">
        <f>SUM(E319,E321,E322)</f>
        <v>15650</v>
      </c>
      <c r="F317" s="177">
        <f>SUM(F319,F321,F322)</f>
        <v>15650</v>
      </c>
      <c r="G317" s="177">
        <f>SUM(G319,G321,G322)</f>
        <v>15650</v>
      </c>
    </row>
    <row r="318" spans="1:7" ht="24" customHeight="1">
      <c r="A318" s="85" t="s">
        <v>650</v>
      </c>
      <c r="B318" s="92" t="s">
        <v>514</v>
      </c>
      <c r="C318" s="92" t="s">
        <v>641</v>
      </c>
      <c r="D318" s="92"/>
      <c r="E318" s="178">
        <f>SUM(E319)</f>
        <v>1760</v>
      </c>
      <c r="F318" s="178">
        <f>SUM(F319)</f>
        <v>1760</v>
      </c>
      <c r="G318" s="178">
        <f>SUM(G319)</f>
        <v>1760</v>
      </c>
    </row>
    <row r="319" spans="1:7" ht="33" customHeight="1">
      <c r="A319" s="86" t="s">
        <v>324</v>
      </c>
      <c r="B319" s="92" t="s">
        <v>514</v>
      </c>
      <c r="C319" s="92" t="s">
        <v>641</v>
      </c>
      <c r="D319" s="92" t="s">
        <v>323</v>
      </c>
      <c r="E319" s="178">
        <v>1760</v>
      </c>
      <c r="F319" s="178">
        <v>1760</v>
      </c>
      <c r="G319" s="178">
        <v>1760</v>
      </c>
    </row>
    <row r="320" spans="1:7" ht="24" customHeight="1">
      <c r="A320" s="85" t="s">
        <v>649</v>
      </c>
      <c r="B320" s="92" t="s">
        <v>514</v>
      </c>
      <c r="C320" s="92" t="s">
        <v>642</v>
      </c>
      <c r="D320" s="92"/>
      <c r="E320" s="178">
        <f>SUM(E321:E321)</f>
        <v>1110</v>
      </c>
      <c r="F320" s="178">
        <f>SUM(F321:F321)</f>
        <v>1110</v>
      </c>
      <c r="G320" s="178">
        <f>SUM(G321:G321)</f>
        <v>1110</v>
      </c>
    </row>
    <row r="321" spans="1:7" ht="19.5" customHeight="1">
      <c r="A321" s="85" t="s">
        <v>648</v>
      </c>
      <c r="B321" s="210" t="s">
        <v>514</v>
      </c>
      <c r="C321" s="92" t="s">
        <v>642</v>
      </c>
      <c r="D321" s="92" t="s">
        <v>646</v>
      </c>
      <c r="E321" s="178">
        <v>1110</v>
      </c>
      <c r="F321" s="178">
        <v>1110</v>
      </c>
      <c r="G321" s="178">
        <v>1110</v>
      </c>
    </row>
    <row r="322" spans="1:7" ht="20.25" customHeight="1">
      <c r="A322" s="85" t="s">
        <v>655</v>
      </c>
      <c r="B322" s="92" t="s">
        <v>514</v>
      </c>
      <c r="C322" s="92" t="s">
        <v>643</v>
      </c>
      <c r="D322" s="92"/>
      <c r="E322" s="178">
        <f>SUM(E323:E325)</f>
        <v>12780</v>
      </c>
      <c r="F322" s="178">
        <f>SUM(F323:F325)</f>
        <v>12780</v>
      </c>
      <c r="G322" s="178">
        <f>SUM(G323:G325)</f>
        <v>12780</v>
      </c>
    </row>
    <row r="323" spans="1:7" ht="19.5" customHeight="1">
      <c r="A323" s="85" t="s">
        <v>974</v>
      </c>
      <c r="B323" s="92" t="s">
        <v>514</v>
      </c>
      <c r="C323" s="92" t="s">
        <v>643</v>
      </c>
      <c r="D323" s="92" t="s">
        <v>646</v>
      </c>
      <c r="E323" s="178">
        <v>11092</v>
      </c>
      <c r="F323" s="178">
        <v>11092</v>
      </c>
      <c r="G323" s="178">
        <v>11092</v>
      </c>
    </row>
    <row r="324" spans="1:7" ht="20.25" customHeight="1">
      <c r="A324" s="85" t="s">
        <v>648</v>
      </c>
      <c r="B324" s="92" t="s">
        <v>514</v>
      </c>
      <c r="C324" s="92" t="s">
        <v>973</v>
      </c>
      <c r="D324" s="92" t="s">
        <v>646</v>
      </c>
      <c r="E324" s="178">
        <v>1188</v>
      </c>
      <c r="F324" s="178">
        <v>1188</v>
      </c>
      <c r="G324" s="178">
        <v>1188</v>
      </c>
    </row>
    <row r="325" spans="1:7" ht="18" customHeight="1">
      <c r="A325" s="85" t="s">
        <v>737</v>
      </c>
      <c r="B325" s="92" t="s">
        <v>514</v>
      </c>
      <c r="C325" s="92" t="s">
        <v>736</v>
      </c>
      <c r="D325" s="92" t="s">
        <v>646</v>
      </c>
      <c r="E325" s="178">
        <v>500</v>
      </c>
      <c r="F325" s="178">
        <v>500</v>
      </c>
      <c r="G325" s="178">
        <v>500</v>
      </c>
    </row>
    <row r="326" spans="1:7" ht="59.25" customHeight="1">
      <c r="A326" s="84" t="s">
        <v>1011</v>
      </c>
      <c r="B326" s="92" t="s">
        <v>871</v>
      </c>
      <c r="C326" s="92" t="s">
        <v>691</v>
      </c>
      <c r="D326" s="92"/>
      <c r="E326" s="178">
        <f>E327</f>
        <v>1000</v>
      </c>
      <c r="F326" s="178">
        <f>F327</f>
        <v>1000</v>
      </c>
      <c r="G326" s="178">
        <f>G327</f>
        <v>1000</v>
      </c>
    </row>
    <row r="327" spans="1:7" ht="18.75" customHeight="1">
      <c r="A327" s="86" t="s">
        <v>358</v>
      </c>
      <c r="B327" s="92" t="s">
        <v>871</v>
      </c>
      <c r="C327" s="92" t="s">
        <v>691</v>
      </c>
      <c r="D327" s="92" t="s">
        <v>323</v>
      </c>
      <c r="E327" s="178">
        <v>1000</v>
      </c>
      <c r="F327" s="178">
        <v>1000</v>
      </c>
      <c r="G327" s="178">
        <v>1000</v>
      </c>
    </row>
    <row r="328" spans="1:7" ht="20.25" customHeight="1">
      <c r="A328" s="84" t="s">
        <v>275</v>
      </c>
      <c r="B328" s="139" t="s">
        <v>276</v>
      </c>
      <c r="C328" s="139"/>
      <c r="D328" s="139"/>
      <c r="E328" s="177">
        <f>SUM(E329)</f>
        <v>4000</v>
      </c>
      <c r="F328" s="177">
        <f>SUM(F329)</f>
        <v>4000</v>
      </c>
      <c r="G328" s="177">
        <f>SUM(G329)</f>
        <v>4000</v>
      </c>
    </row>
    <row r="329" spans="1:7" ht="20.25" customHeight="1">
      <c r="A329" s="84" t="s">
        <v>461</v>
      </c>
      <c r="B329" s="139" t="s">
        <v>512</v>
      </c>
      <c r="C329" s="139"/>
      <c r="D329" s="139"/>
      <c r="E329" s="177">
        <f>SUM(E331)</f>
        <v>4000</v>
      </c>
      <c r="F329" s="177">
        <f>SUM(F331)</f>
        <v>4000</v>
      </c>
      <c r="G329" s="177">
        <f>SUM(G331)</f>
        <v>4000</v>
      </c>
    </row>
    <row r="330" spans="1:7" ht="16.5" customHeight="1">
      <c r="A330" s="85" t="s">
        <v>20</v>
      </c>
      <c r="B330" s="92" t="s">
        <v>512</v>
      </c>
      <c r="C330" s="92" t="s">
        <v>401</v>
      </c>
      <c r="D330" s="92"/>
      <c r="E330" s="178">
        <f t="shared" ref="E330:G332" si="71">SUM(E331)</f>
        <v>4000</v>
      </c>
      <c r="F330" s="178">
        <f t="shared" si="71"/>
        <v>4000</v>
      </c>
      <c r="G330" s="178">
        <f t="shared" si="71"/>
        <v>4000</v>
      </c>
    </row>
    <row r="331" spans="1:7" ht="16.5" customHeight="1">
      <c r="A331" s="85" t="s">
        <v>304</v>
      </c>
      <c r="B331" s="92" t="s">
        <v>512</v>
      </c>
      <c r="C331" s="92" t="s">
        <v>549</v>
      </c>
      <c r="D331" s="92"/>
      <c r="E331" s="178">
        <f t="shared" si="71"/>
        <v>4000</v>
      </c>
      <c r="F331" s="178">
        <f t="shared" si="71"/>
        <v>4000</v>
      </c>
      <c r="G331" s="178">
        <f t="shared" si="71"/>
        <v>4000</v>
      </c>
    </row>
    <row r="332" spans="1:7" ht="29.25" customHeight="1">
      <c r="A332" s="85" t="s">
        <v>336</v>
      </c>
      <c r="B332" s="92" t="s">
        <v>512</v>
      </c>
      <c r="C332" s="92" t="s">
        <v>550</v>
      </c>
      <c r="D332" s="92"/>
      <c r="E332" s="178">
        <f t="shared" si="71"/>
        <v>4000</v>
      </c>
      <c r="F332" s="178">
        <f t="shared" si="71"/>
        <v>4000</v>
      </c>
      <c r="G332" s="178">
        <f t="shared" si="71"/>
        <v>4000</v>
      </c>
    </row>
    <row r="333" spans="1:7" ht="15.75" customHeight="1">
      <c r="A333" s="85" t="s">
        <v>164</v>
      </c>
      <c r="B333" s="92" t="s">
        <v>512</v>
      </c>
      <c r="C333" s="92" t="s">
        <v>550</v>
      </c>
      <c r="D333" s="92" t="s">
        <v>674</v>
      </c>
      <c r="E333" s="178">
        <v>4000</v>
      </c>
      <c r="F333" s="178">
        <v>4000</v>
      </c>
      <c r="G333" s="178">
        <v>4000</v>
      </c>
    </row>
    <row r="334" spans="1:7" ht="29.25" customHeight="1">
      <c r="A334" s="84" t="s">
        <v>277</v>
      </c>
      <c r="B334" s="139" t="s">
        <v>510</v>
      </c>
      <c r="C334" s="139"/>
      <c r="D334" s="139"/>
      <c r="E334" s="177">
        <f>SUM(E335)</f>
        <v>0</v>
      </c>
      <c r="F334" s="177">
        <f>SUM(F335)</f>
        <v>350</v>
      </c>
      <c r="G334" s="177">
        <f>SUM(G335)</f>
        <v>350</v>
      </c>
    </row>
    <row r="335" spans="1:7" ht="29.25" customHeight="1">
      <c r="A335" s="215" t="s">
        <v>188</v>
      </c>
      <c r="B335" s="139" t="s">
        <v>511</v>
      </c>
      <c r="C335" s="139"/>
      <c r="D335" s="139"/>
      <c r="E335" s="177">
        <f>SUM(E338)</f>
        <v>0</v>
      </c>
      <c r="F335" s="177">
        <f>SUM(F338)</f>
        <v>350</v>
      </c>
      <c r="G335" s="177">
        <f>SUM(G338)</f>
        <v>350</v>
      </c>
    </row>
    <row r="336" spans="1:7" ht="18" customHeight="1">
      <c r="A336" s="85" t="s">
        <v>20</v>
      </c>
      <c r="B336" s="92" t="s">
        <v>511</v>
      </c>
      <c r="C336" s="92" t="s">
        <v>401</v>
      </c>
      <c r="D336" s="92"/>
      <c r="E336" s="178">
        <f t="shared" ref="E336:G338" si="72">SUM(E337)</f>
        <v>0</v>
      </c>
      <c r="F336" s="178">
        <f t="shared" si="72"/>
        <v>350</v>
      </c>
      <c r="G336" s="178">
        <f t="shared" si="72"/>
        <v>350</v>
      </c>
    </row>
    <row r="337" spans="1:7" ht="15" customHeight="1">
      <c r="A337" s="93" t="s">
        <v>453</v>
      </c>
      <c r="B337" s="92" t="s">
        <v>511</v>
      </c>
      <c r="C337" s="92" t="s">
        <v>551</v>
      </c>
      <c r="D337" s="92"/>
      <c r="E337" s="178">
        <f t="shared" si="72"/>
        <v>0</v>
      </c>
      <c r="F337" s="178">
        <f t="shared" si="72"/>
        <v>350</v>
      </c>
      <c r="G337" s="178">
        <f t="shared" si="72"/>
        <v>350</v>
      </c>
    </row>
    <row r="338" spans="1:7" ht="18" customHeight="1">
      <c r="A338" s="224" t="s">
        <v>257</v>
      </c>
      <c r="B338" s="92" t="s">
        <v>511</v>
      </c>
      <c r="C338" s="92" t="s">
        <v>552</v>
      </c>
      <c r="D338" s="92"/>
      <c r="E338" s="178">
        <f t="shared" si="72"/>
        <v>0</v>
      </c>
      <c r="F338" s="178">
        <f t="shared" si="72"/>
        <v>350</v>
      </c>
      <c r="G338" s="178">
        <f t="shared" si="72"/>
        <v>350</v>
      </c>
    </row>
    <row r="339" spans="1:7" ht="22.5" customHeight="1">
      <c r="A339" s="85" t="s">
        <v>453</v>
      </c>
      <c r="B339" s="92" t="s">
        <v>511</v>
      </c>
      <c r="C339" s="92" t="s">
        <v>552</v>
      </c>
      <c r="D339" s="92" t="s">
        <v>162</v>
      </c>
      <c r="E339" s="178">
        <v>0</v>
      </c>
      <c r="F339" s="178">
        <v>350</v>
      </c>
      <c r="G339" s="178">
        <v>350</v>
      </c>
    </row>
    <row r="340" spans="1:7" ht="55.5" customHeight="1">
      <c r="A340" s="215" t="s">
        <v>279</v>
      </c>
      <c r="B340" s="139" t="s">
        <v>278</v>
      </c>
      <c r="C340" s="139"/>
      <c r="D340" s="139"/>
      <c r="E340" s="177">
        <f>SUM(E342)</f>
        <v>34606.400000000001</v>
      </c>
      <c r="F340" s="177">
        <f>SUM(F342)</f>
        <v>33685.1</v>
      </c>
      <c r="G340" s="177">
        <f>SUM(G342)</f>
        <v>33685.1</v>
      </c>
    </row>
    <row r="341" spans="1:7" ht="48" customHeight="1">
      <c r="A341" s="215" t="s">
        <v>444</v>
      </c>
      <c r="B341" s="139" t="s">
        <v>189</v>
      </c>
      <c r="C341" s="139"/>
      <c r="D341" s="139"/>
      <c r="E341" s="177">
        <f>E342</f>
        <v>34606.400000000001</v>
      </c>
      <c r="F341" s="177">
        <f>F342</f>
        <v>33685.1</v>
      </c>
      <c r="G341" s="177">
        <f>G342</f>
        <v>33685.1</v>
      </c>
    </row>
    <row r="342" spans="1:7" ht="23.25" customHeight="1">
      <c r="A342" s="84" t="s">
        <v>20</v>
      </c>
      <c r="B342" s="139" t="s">
        <v>189</v>
      </c>
      <c r="C342" s="139" t="s">
        <v>401</v>
      </c>
      <c r="D342" s="139"/>
      <c r="E342" s="177">
        <f>SUM(E343,E348)</f>
        <v>34606.400000000001</v>
      </c>
      <c r="F342" s="177">
        <f>SUM(F343,F348)</f>
        <v>33685.1</v>
      </c>
      <c r="G342" s="177">
        <f>SUM(G343,G348)</f>
        <v>33685.1</v>
      </c>
    </row>
    <row r="343" spans="1:7" ht="21.75" customHeight="1">
      <c r="A343" s="215" t="s">
        <v>152</v>
      </c>
      <c r="B343" s="139" t="s">
        <v>189</v>
      </c>
      <c r="C343" s="139" t="s">
        <v>419</v>
      </c>
      <c r="D343" s="139"/>
      <c r="E343" s="177">
        <f>SUM(E344,E346)</f>
        <v>24089.7</v>
      </c>
      <c r="F343" s="177">
        <f>SUM(F344,F346)</f>
        <v>23193.1</v>
      </c>
      <c r="G343" s="177">
        <f>SUM(G344,G346)</f>
        <v>23193.1</v>
      </c>
    </row>
    <row r="344" spans="1:7" ht="38.25">
      <c r="A344" s="87" t="s">
        <v>155</v>
      </c>
      <c r="B344" s="92" t="s">
        <v>189</v>
      </c>
      <c r="C344" s="92" t="s">
        <v>635</v>
      </c>
      <c r="D344" s="92"/>
      <c r="E344" s="178">
        <f>SUM(E345)</f>
        <v>2089.6999999999998</v>
      </c>
      <c r="F344" s="178">
        <f>SUM(F345)</f>
        <v>1193.0999999999999</v>
      </c>
      <c r="G344" s="178">
        <f>SUM(G345)</f>
        <v>1193.0999999999999</v>
      </c>
    </row>
    <row r="345" spans="1:7" ht="19.5" customHeight="1">
      <c r="A345" s="87" t="s">
        <v>497</v>
      </c>
      <c r="B345" s="92" t="s">
        <v>189</v>
      </c>
      <c r="C345" s="92" t="s">
        <v>635</v>
      </c>
      <c r="D345" s="92" t="s">
        <v>496</v>
      </c>
      <c r="E345" s="113">
        <v>2089.6999999999998</v>
      </c>
      <c r="F345" s="113">
        <v>1193.0999999999999</v>
      </c>
      <c r="G345" s="113">
        <v>1193.0999999999999</v>
      </c>
    </row>
    <row r="346" spans="1:7" ht="41.25" customHeight="1">
      <c r="A346" s="87" t="s">
        <v>156</v>
      </c>
      <c r="B346" s="141" t="s">
        <v>189</v>
      </c>
      <c r="C346" s="141" t="s">
        <v>553</v>
      </c>
      <c r="D346" s="141"/>
      <c r="E346" s="178">
        <f>SUM(E347)</f>
        <v>22000</v>
      </c>
      <c r="F346" s="178">
        <f>SUM(F347)</f>
        <v>22000</v>
      </c>
      <c r="G346" s="178">
        <f>SUM(G347)</f>
        <v>22000</v>
      </c>
    </row>
    <row r="347" spans="1:7" ht="18" customHeight="1">
      <c r="A347" s="87" t="s">
        <v>497</v>
      </c>
      <c r="B347" s="141" t="s">
        <v>189</v>
      </c>
      <c r="C347" s="141" t="s">
        <v>553</v>
      </c>
      <c r="D347" s="141" t="s">
        <v>496</v>
      </c>
      <c r="E347" s="113">
        <v>22000</v>
      </c>
      <c r="F347" s="113">
        <v>22000</v>
      </c>
      <c r="G347" s="113">
        <v>22000</v>
      </c>
    </row>
    <row r="348" spans="1:7" ht="19.5" customHeight="1">
      <c r="A348" s="215" t="s">
        <v>158</v>
      </c>
      <c r="B348" s="139" t="s">
        <v>189</v>
      </c>
      <c r="C348" s="139" t="s">
        <v>528</v>
      </c>
      <c r="D348" s="139"/>
      <c r="E348" s="177">
        <f>SUM(E349,E351)</f>
        <v>10516.7</v>
      </c>
      <c r="F348" s="177">
        <f>SUM(F349,F351)</f>
        <v>10492</v>
      </c>
      <c r="G348" s="177">
        <f>SUM(G349,G351)</f>
        <v>10492</v>
      </c>
    </row>
    <row r="349" spans="1:7" ht="38.25">
      <c r="A349" s="87" t="s">
        <v>154</v>
      </c>
      <c r="B349" s="92" t="s">
        <v>189</v>
      </c>
      <c r="C349" s="92" t="s">
        <v>636</v>
      </c>
      <c r="D349" s="92"/>
      <c r="E349" s="178">
        <f>E350</f>
        <v>2516.6999999999998</v>
      </c>
      <c r="F349" s="178">
        <f>F350</f>
        <v>2492</v>
      </c>
      <c r="G349" s="178">
        <f>G350</f>
        <v>2492</v>
      </c>
    </row>
    <row r="350" spans="1:7" ht="18.75" customHeight="1">
      <c r="A350" s="87" t="s">
        <v>497</v>
      </c>
      <c r="B350" s="92" t="s">
        <v>189</v>
      </c>
      <c r="C350" s="92" t="s">
        <v>636</v>
      </c>
      <c r="D350" s="92" t="s">
        <v>496</v>
      </c>
      <c r="E350" s="178">
        <v>2516.6999999999998</v>
      </c>
      <c r="F350" s="178">
        <v>2492</v>
      </c>
      <c r="G350" s="178">
        <v>2492</v>
      </c>
    </row>
    <row r="351" spans="1:7" ht="37.5" customHeight="1">
      <c r="A351" s="87" t="s">
        <v>938</v>
      </c>
      <c r="B351" s="141" t="s">
        <v>189</v>
      </c>
      <c r="C351" s="141" t="s">
        <v>554</v>
      </c>
      <c r="D351" s="141"/>
      <c r="E351" s="178">
        <f>E352</f>
        <v>8000</v>
      </c>
      <c r="F351" s="178">
        <f>F352</f>
        <v>8000</v>
      </c>
      <c r="G351" s="178">
        <f>G352</f>
        <v>8000</v>
      </c>
    </row>
    <row r="352" spans="1:7" ht="18.75" customHeight="1">
      <c r="A352" s="87" t="s">
        <v>497</v>
      </c>
      <c r="B352" s="141" t="s">
        <v>189</v>
      </c>
      <c r="C352" s="141" t="s">
        <v>554</v>
      </c>
      <c r="D352" s="141" t="s">
        <v>496</v>
      </c>
      <c r="E352" s="113">
        <v>8000</v>
      </c>
      <c r="F352" s="113">
        <v>8000</v>
      </c>
      <c r="G352" s="113">
        <v>8000</v>
      </c>
    </row>
    <row r="353" spans="1:7" ht="23.25" customHeight="1">
      <c r="A353" s="240" t="s">
        <v>827</v>
      </c>
      <c r="B353" s="259"/>
      <c r="C353" s="259"/>
      <c r="D353" s="259"/>
      <c r="E353" s="179"/>
      <c r="F353" s="179">
        <v>12573</v>
      </c>
      <c r="G353" s="179">
        <v>25580</v>
      </c>
    </row>
  </sheetData>
  <mergeCells count="4">
    <mergeCell ref="E2:G2"/>
    <mergeCell ref="B3:G3"/>
    <mergeCell ref="D4:G4"/>
    <mergeCell ref="A5:G5"/>
  </mergeCells>
  <pageMargins left="0.70866141732283472" right="0" top="0.55118110236220474" bottom="0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2"/>
  <sheetViews>
    <sheetView topLeftCell="A244" workbookViewId="0">
      <selection activeCell="A248" sqref="A248"/>
    </sheetView>
  </sheetViews>
  <sheetFormatPr defaultRowHeight="12.75"/>
  <cols>
    <col min="1" max="1" width="47.85546875" style="110" customWidth="1"/>
    <col min="2" max="2" width="13.7109375" style="110" customWidth="1"/>
    <col min="3" max="3" width="9.7109375" style="110" customWidth="1"/>
    <col min="4" max="4" width="9.5703125" style="272" customWidth="1"/>
    <col min="5" max="7" width="13" style="264" customWidth="1"/>
  </cols>
  <sheetData>
    <row r="1" spans="1:7">
      <c r="G1" s="388" t="s">
        <v>1040</v>
      </c>
    </row>
    <row r="2" spans="1:7">
      <c r="A2" s="340" t="s">
        <v>989</v>
      </c>
      <c r="B2" s="340"/>
      <c r="C2" s="340"/>
      <c r="D2" s="340"/>
      <c r="E2" s="340"/>
      <c r="F2" s="340"/>
      <c r="G2" s="339"/>
    </row>
    <row r="3" spans="1:7" ht="44.25" customHeight="1">
      <c r="A3" s="107"/>
      <c r="B3" s="337" t="s">
        <v>980</v>
      </c>
      <c r="C3" s="337"/>
      <c r="D3" s="337"/>
      <c r="E3" s="338"/>
      <c r="F3" s="338"/>
      <c r="G3" s="339"/>
    </row>
    <row r="4" spans="1:7" ht="17.25" hidden="1" customHeight="1">
      <c r="A4" s="108"/>
      <c r="B4" s="108"/>
      <c r="C4" s="337"/>
      <c r="D4" s="337"/>
      <c r="E4" s="337"/>
      <c r="F4" s="337"/>
      <c r="G4" s="337"/>
    </row>
    <row r="5" spans="1:7" ht="25.5" customHeight="1">
      <c r="A5" s="108"/>
      <c r="B5" s="108"/>
      <c r="C5" s="148"/>
      <c r="D5" s="263"/>
      <c r="E5" s="312"/>
      <c r="F5" s="312"/>
      <c r="G5" s="312"/>
    </row>
    <row r="6" spans="1:7" ht="46.5" customHeight="1">
      <c r="A6" s="341" t="s">
        <v>1034</v>
      </c>
      <c r="B6" s="341"/>
      <c r="C6" s="341"/>
      <c r="D6" s="341"/>
      <c r="E6" s="341"/>
      <c r="F6" s="341"/>
      <c r="G6" s="342"/>
    </row>
    <row r="7" spans="1:7" ht="20.25" customHeight="1">
      <c r="A7" s="109"/>
      <c r="B7" s="109"/>
      <c r="C7" s="109"/>
      <c r="D7" s="273"/>
      <c r="E7" s="265"/>
      <c r="F7" s="265"/>
      <c r="G7" s="265" t="s">
        <v>465</v>
      </c>
    </row>
    <row r="8" spans="1:7" ht="33" customHeight="1">
      <c r="A8" s="150" t="s">
        <v>263</v>
      </c>
      <c r="B8" s="150" t="s">
        <v>322</v>
      </c>
      <c r="C8" s="150" t="s">
        <v>238</v>
      </c>
      <c r="D8" s="274" t="s">
        <v>239</v>
      </c>
      <c r="E8" s="266" t="s">
        <v>936</v>
      </c>
      <c r="F8" s="266" t="s">
        <v>963</v>
      </c>
      <c r="G8" s="266" t="s">
        <v>977</v>
      </c>
    </row>
    <row r="9" spans="1:7" ht="21" customHeight="1">
      <c r="A9" s="151" t="s">
        <v>637</v>
      </c>
      <c r="B9" s="150"/>
      <c r="C9" s="150"/>
      <c r="D9" s="274"/>
      <c r="E9" s="267">
        <f>SUM(E209,E210,E234)+E261</f>
        <v>1081566.3</v>
      </c>
      <c r="F9" s="267">
        <f>SUM(F209,F210,F234)+F261</f>
        <v>980767.7</v>
      </c>
      <c r="G9" s="267">
        <f>SUM(G209,G210,G234)+G261</f>
        <v>996735</v>
      </c>
    </row>
    <row r="10" spans="1:7" ht="38.25" customHeight="1">
      <c r="A10" s="48" t="s">
        <v>1015</v>
      </c>
      <c r="B10" s="152" t="s">
        <v>415</v>
      </c>
      <c r="C10" s="152"/>
      <c r="D10" s="275"/>
      <c r="E10" s="267">
        <f>E11</f>
        <v>16829</v>
      </c>
      <c r="F10" s="267">
        <f>F11</f>
        <v>16829</v>
      </c>
      <c r="G10" s="267">
        <f>G11</f>
        <v>16829</v>
      </c>
    </row>
    <row r="11" spans="1:7" ht="21" customHeight="1">
      <c r="A11" s="89" t="s">
        <v>215</v>
      </c>
      <c r="B11" s="153" t="s">
        <v>770</v>
      </c>
      <c r="C11" s="153" t="s">
        <v>381</v>
      </c>
      <c r="D11" s="166"/>
      <c r="E11" s="268">
        <f>E12+E14+E18+E21+E23</f>
        <v>16829</v>
      </c>
      <c r="F11" s="268">
        <f>F12+F14+F18+F21+F23</f>
        <v>16829</v>
      </c>
      <c r="G11" s="268">
        <f t="shared" ref="G11" si="0">G12+G14+G18+G21+G23</f>
        <v>16829</v>
      </c>
    </row>
    <row r="12" spans="1:7" ht="27.75" customHeight="1">
      <c r="A12" s="89" t="s">
        <v>441</v>
      </c>
      <c r="B12" s="153" t="s">
        <v>663</v>
      </c>
      <c r="C12" s="153" t="s">
        <v>491</v>
      </c>
      <c r="D12" s="166"/>
      <c r="E12" s="268">
        <f>SUM(E13)</f>
        <v>10829</v>
      </c>
      <c r="F12" s="268">
        <f>SUM(F13)</f>
        <v>10829</v>
      </c>
      <c r="G12" s="268">
        <f>SUM(G13)</f>
        <v>10829</v>
      </c>
    </row>
    <row r="13" spans="1:7" ht="25.5" customHeight="1">
      <c r="A13" s="89" t="s">
        <v>253</v>
      </c>
      <c r="B13" s="153" t="s">
        <v>663</v>
      </c>
      <c r="C13" s="153" t="s">
        <v>491</v>
      </c>
      <c r="D13" s="166" t="s">
        <v>252</v>
      </c>
      <c r="E13" s="268">
        <v>10829</v>
      </c>
      <c r="F13" s="268">
        <v>10829</v>
      </c>
      <c r="G13" s="268">
        <v>10829</v>
      </c>
    </row>
    <row r="14" spans="1:7" ht="26.25" customHeight="1">
      <c r="A14" s="75" t="s">
        <v>430</v>
      </c>
      <c r="B14" s="153" t="s">
        <v>608</v>
      </c>
      <c r="C14" s="153"/>
      <c r="D14" s="166"/>
      <c r="E14" s="268">
        <f>E15</f>
        <v>800</v>
      </c>
      <c r="F14" s="268">
        <f>F15</f>
        <v>800</v>
      </c>
      <c r="G14" s="268">
        <f>G15</f>
        <v>800</v>
      </c>
    </row>
    <row r="15" spans="1:7" ht="22.5" customHeight="1">
      <c r="A15" s="89" t="s">
        <v>143</v>
      </c>
      <c r="B15" s="153" t="s">
        <v>608</v>
      </c>
      <c r="C15" s="153" t="s">
        <v>509</v>
      </c>
      <c r="D15" s="166"/>
      <c r="E15" s="268">
        <f>E16+E17</f>
        <v>800</v>
      </c>
      <c r="F15" s="268">
        <f t="shared" ref="F15:G15" si="1">F16+F17</f>
        <v>800</v>
      </c>
      <c r="G15" s="268">
        <f t="shared" si="1"/>
        <v>800</v>
      </c>
    </row>
    <row r="16" spans="1:7" ht="30.75" customHeight="1">
      <c r="A16" s="154" t="s">
        <v>324</v>
      </c>
      <c r="B16" s="153" t="s">
        <v>608</v>
      </c>
      <c r="C16" s="153" t="s">
        <v>509</v>
      </c>
      <c r="D16" s="166" t="s">
        <v>323</v>
      </c>
      <c r="E16" s="268">
        <v>700</v>
      </c>
      <c r="F16" s="268">
        <v>700</v>
      </c>
      <c r="G16" s="268">
        <v>700</v>
      </c>
    </row>
    <row r="17" spans="1:7" ht="22.5" customHeight="1">
      <c r="A17" s="217" t="s">
        <v>447</v>
      </c>
      <c r="B17" s="153" t="s">
        <v>608</v>
      </c>
      <c r="C17" s="153" t="s">
        <v>509</v>
      </c>
      <c r="D17" s="166" t="s">
        <v>252</v>
      </c>
      <c r="E17" s="268">
        <v>100</v>
      </c>
      <c r="F17" s="268">
        <v>100</v>
      </c>
      <c r="G17" s="268">
        <v>100</v>
      </c>
    </row>
    <row r="18" spans="1:7" ht="29.25" customHeight="1">
      <c r="A18" s="89" t="s">
        <v>431</v>
      </c>
      <c r="B18" s="153" t="s">
        <v>993</v>
      </c>
      <c r="C18" s="153"/>
      <c r="D18" s="166"/>
      <c r="E18" s="268">
        <f>E19+E20</f>
        <v>5000</v>
      </c>
      <c r="F18" s="268">
        <f t="shared" ref="F18:G18" si="2">F19+F20</f>
        <v>5000</v>
      </c>
      <c r="G18" s="268">
        <f t="shared" si="2"/>
        <v>5000</v>
      </c>
    </row>
    <row r="19" spans="1:7" ht="29.25" customHeight="1">
      <c r="A19" s="154" t="s">
        <v>324</v>
      </c>
      <c r="B19" s="153" t="s">
        <v>609</v>
      </c>
      <c r="C19" s="153" t="s">
        <v>509</v>
      </c>
      <c r="D19" s="166" t="s">
        <v>323</v>
      </c>
      <c r="E19" s="268">
        <v>1000</v>
      </c>
      <c r="F19" s="268">
        <v>1000</v>
      </c>
      <c r="G19" s="268">
        <v>1000</v>
      </c>
    </row>
    <row r="20" spans="1:7" ht="19.5" customHeight="1">
      <c r="A20" s="155" t="s">
        <v>447</v>
      </c>
      <c r="B20" s="153" t="s">
        <v>609</v>
      </c>
      <c r="C20" s="153" t="s">
        <v>509</v>
      </c>
      <c r="D20" s="166" t="s">
        <v>467</v>
      </c>
      <c r="E20" s="268">
        <v>4000</v>
      </c>
      <c r="F20" s="268">
        <v>4000</v>
      </c>
      <c r="G20" s="268">
        <v>4000</v>
      </c>
    </row>
    <row r="21" spans="1:7" ht="17.25" customHeight="1">
      <c r="A21" s="156" t="s">
        <v>672</v>
      </c>
      <c r="B21" s="153" t="s">
        <v>670</v>
      </c>
      <c r="C21" s="153" t="s">
        <v>509</v>
      </c>
      <c r="D21" s="166"/>
      <c r="E21" s="268">
        <v>100</v>
      </c>
      <c r="F21" s="268">
        <v>100</v>
      </c>
      <c r="G21" s="268">
        <v>100</v>
      </c>
    </row>
    <row r="22" spans="1:7" ht="27.75" customHeight="1">
      <c r="A22" s="154" t="s">
        <v>324</v>
      </c>
      <c r="B22" s="153" t="s">
        <v>670</v>
      </c>
      <c r="C22" s="153" t="s">
        <v>509</v>
      </c>
      <c r="D22" s="166" t="s">
        <v>323</v>
      </c>
      <c r="E22" s="268">
        <v>100</v>
      </c>
      <c r="F22" s="268">
        <v>100</v>
      </c>
      <c r="G22" s="268">
        <v>100</v>
      </c>
    </row>
    <row r="23" spans="1:7" ht="20.25" customHeight="1">
      <c r="A23" s="156" t="s">
        <v>873</v>
      </c>
      <c r="B23" s="153" t="s">
        <v>872</v>
      </c>
      <c r="C23" s="153" t="s">
        <v>509</v>
      </c>
      <c r="D23" s="166"/>
      <c r="E23" s="268">
        <f>E24</f>
        <v>100</v>
      </c>
      <c r="F23" s="268">
        <f>F24</f>
        <v>100</v>
      </c>
      <c r="G23" s="268">
        <f>G24</f>
        <v>100</v>
      </c>
    </row>
    <row r="24" spans="1:7" ht="28.5" customHeight="1">
      <c r="A24" s="154" t="s">
        <v>324</v>
      </c>
      <c r="B24" s="153" t="s">
        <v>872</v>
      </c>
      <c r="C24" s="153" t="s">
        <v>509</v>
      </c>
      <c r="D24" s="166" t="s">
        <v>323</v>
      </c>
      <c r="E24" s="268">
        <v>100</v>
      </c>
      <c r="F24" s="268">
        <v>100</v>
      </c>
      <c r="G24" s="268">
        <v>100</v>
      </c>
    </row>
    <row r="25" spans="1:7" ht="39" customHeight="1">
      <c r="A25" s="157" t="s">
        <v>1012</v>
      </c>
      <c r="B25" s="152" t="s">
        <v>412</v>
      </c>
      <c r="C25" s="158" t="s">
        <v>490</v>
      </c>
      <c r="D25" s="275"/>
      <c r="E25" s="267">
        <f t="shared" ref="E25:G26" si="3">E26</f>
        <v>1000</v>
      </c>
      <c r="F25" s="267">
        <f t="shared" si="3"/>
        <v>1000</v>
      </c>
      <c r="G25" s="267">
        <f t="shared" si="3"/>
        <v>1000</v>
      </c>
    </row>
    <row r="26" spans="1:7" ht="19.5" customHeight="1">
      <c r="A26" s="89" t="s">
        <v>586</v>
      </c>
      <c r="B26" s="153" t="s">
        <v>587</v>
      </c>
      <c r="C26" s="159"/>
      <c r="D26" s="166"/>
      <c r="E26" s="268">
        <f t="shared" si="3"/>
        <v>1000</v>
      </c>
      <c r="F26" s="268">
        <f t="shared" si="3"/>
        <v>1000</v>
      </c>
      <c r="G26" s="268">
        <f t="shared" si="3"/>
        <v>1000</v>
      </c>
    </row>
    <row r="27" spans="1:7" ht="24.95" customHeight="1">
      <c r="A27" s="154" t="s">
        <v>8</v>
      </c>
      <c r="B27" s="153" t="s">
        <v>630</v>
      </c>
      <c r="C27" s="159"/>
      <c r="D27" s="166"/>
      <c r="E27" s="268">
        <v>1000</v>
      </c>
      <c r="F27" s="268">
        <v>1000</v>
      </c>
      <c r="G27" s="268">
        <v>1000</v>
      </c>
    </row>
    <row r="28" spans="1:7" ht="42" customHeight="1">
      <c r="A28" s="88" t="s">
        <v>995</v>
      </c>
      <c r="B28" s="152" t="s">
        <v>530</v>
      </c>
      <c r="C28" s="152"/>
      <c r="D28" s="166"/>
      <c r="E28" s="267">
        <f>SUM(E29,E34)</f>
        <v>99671.900000000009</v>
      </c>
      <c r="F28" s="267">
        <f>SUM(F29,F34)</f>
        <v>101406.1</v>
      </c>
      <c r="G28" s="267">
        <f>SUM(G29,G34)</f>
        <v>101279.2</v>
      </c>
    </row>
    <row r="29" spans="1:7" ht="24.95" customHeight="1">
      <c r="A29" s="160" t="s">
        <v>9</v>
      </c>
      <c r="B29" s="152" t="s">
        <v>531</v>
      </c>
      <c r="C29" s="152"/>
      <c r="D29" s="275"/>
      <c r="E29" s="267">
        <f>SUM(E31)</f>
        <v>23200</v>
      </c>
      <c r="F29" s="267">
        <f>SUM(F31)</f>
        <v>21000</v>
      </c>
      <c r="G29" s="267">
        <f>SUM(G31)</f>
        <v>21000</v>
      </c>
    </row>
    <row r="30" spans="1:7" ht="24.95" customHeight="1">
      <c r="A30" s="82" t="s">
        <v>626</v>
      </c>
      <c r="B30" s="153" t="s">
        <v>627</v>
      </c>
      <c r="C30" s="152"/>
      <c r="D30" s="275"/>
      <c r="E30" s="268">
        <f>SUM(E31)</f>
        <v>23200</v>
      </c>
      <c r="F30" s="268">
        <f>SUM(F31)</f>
        <v>21000</v>
      </c>
      <c r="G30" s="268">
        <f>SUM(G31)</f>
        <v>21000</v>
      </c>
    </row>
    <row r="31" spans="1:7" ht="24.95" customHeight="1">
      <c r="A31" s="154" t="s">
        <v>10</v>
      </c>
      <c r="B31" s="153" t="s">
        <v>628</v>
      </c>
      <c r="C31" s="153"/>
      <c r="D31" s="166"/>
      <c r="E31" s="268">
        <f t="shared" ref="E31:G32" si="4">E32</f>
        <v>23200</v>
      </c>
      <c r="F31" s="268">
        <f t="shared" si="4"/>
        <v>21000</v>
      </c>
      <c r="G31" s="268">
        <f t="shared" si="4"/>
        <v>21000</v>
      </c>
    </row>
    <row r="32" spans="1:7" ht="18.75" customHeight="1">
      <c r="A32" s="75" t="s">
        <v>273</v>
      </c>
      <c r="B32" s="153" t="s">
        <v>628</v>
      </c>
      <c r="C32" s="153" t="s">
        <v>272</v>
      </c>
      <c r="D32" s="166"/>
      <c r="E32" s="268">
        <f t="shared" si="4"/>
        <v>23200</v>
      </c>
      <c r="F32" s="268">
        <f t="shared" si="4"/>
        <v>21000</v>
      </c>
      <c r="G32" s="268">
        <f t="shared" si="4"/>
        <v>21000</v>
      </c>
    </row>
    <row r="33" spans="1:7" ht="24" customHeight="1">
      <c r="A33" s="154" t="s">
        <v>459</v>
      </c>
      <c r="B33" s="153" t="s">
        <v>628</v>
      </c>
      <c r="C33" s="153" t="s">
        <v>652</v>
      </c>
      <c r="D33" s="166" t="s">
        <v>713</v>
      </c>
      <c r="E33" s="268">
        <v>23200</v>
      </c>
      <c r="F33" s="268">
        <v>21000</v>
      </c>
      <c r="G33" s="268">
        <v>21000</v>
      </c>
    </row>
    <row r="34" spans="1:7" ht="31.5" customHeight="1">
      <c r="A34" s="160" t="s">
        <v>46</v>
      </c>
      <c r="B34" s="152" t="s">
        <v>557</v>
      </c>
      <c r="C34" s="152"/>
      <c r="D34" s="275"/>
      <c r="E34" s="267">
        <f>E35+E45+E50+E56+E59</f>
        <v>76471.900000000009</v>
      </c>
      <c r="F34" s="267">
        <f>F35+F45+F50+F56+F59</f>
        <v>80406.100000000006</v>
      </c>
      <c r="G34" s="267">
        <f>G35+G45+G50+G56+G59</f>
        <v>80279.199999999997</v>
      </c>
    </row>
    <row r="35" spans="1:7" ht="27.75" customHeight="1">
      <c r="A35" s="154" t="s">
        <v>684</v>
      </c>
      <c r="B35" s="153" t="s">
        <v>617</v>
      </c>
      <c r="C35" s="153"/>
      <c r="D35" s="166"/>
      <c r="E35" s="267">
        <f>SUM(E36)</f>
        <v>40284.300000000003</v>
      </c>
      <c r="F35" s="267">
        <f>SUM(F36)</f>
        <v>42840.3</v>
      </c>
      <c r="G35" s="267">
        <f>SUM(G36)</f>
        <v>45845.2</v>
      </c>
    </row>
    <row r="36" spans="1:7" ht="20.25" customHeight="1">
      <c r="A36" s="89" t="s">
        <v>184</v>
      </c>
      <c r="B36" s="153" t="s">
        <v>617</v>
      </c>
      <c r="C36" s="153" t="s">
        <v>185</v>
      </c>
      <c r="D36" s="166"/>
      <c r="E36" s="268">
        <f>E37+E39</f>
        <v>40284.300000000003</v>
      </c>
      <c r="F36" s="268">
        <f>F37+F39</f>
        <v>42840.3</v>
      </c>
      <c r="G36" s="268">
        <f>G37+G39</f>
        <v>45845.2</v>
      </c>
    </row>
    <row r="37" spans="1:7" ht="31.5" customHeight="1">
      <c r="A37" s="82" t="s">
        <v>440</v>
      </c>
      <c r="B37" s="153" t="s">
        <v>624</v>
      </c>
      <c r="C37" s="153" t="s">
        <v>186</v>
      </c>
      <c r="D37" s="166"/>
      <c r="E37" s="268">
        <f>SUM(E38)</f>
        <v>32950</v>
      </c>
      <c r="F37" s="268">
        <f>SUM(F38)</f>
        <v>36000</v>
      </c>
      <c r="G37" s="268">
        <f>SUM(G38)</f>
        <v>39000</v>
      </c>
    </row>
    <row r="38" spans="1:7" ht="24.75" customHeight="1">
      <c r="A38" s="154" t="s">
        <v>250</v>
      </c>
      <c r="B38" s="153" t="s">
        <v>624</v>
      </c>
      <c r="C38" s="153" t="s">
        <v>186</v>
      </c>
      <c r="D38" s="166" t="s">
        <v>713</v>
      </c>
      <c r="E38" s="269">
        <v>32950</v>
      </c>
      <c r="F38" s="269">
        <v>36000</v>
      </c>
      <c r="G38" s="269">
        <v>39000</v>
      </c>
    </row>
    <row r="39" spans="1:7" ht="21" customHeight="1">
      <c r="A39" s="89" t="s">
        <v>457</v>
      </c>
      <c r="B39" s="153" t="s">
        <v>625</v>
      </c>
      <c r="C39" s="153" t="s">
        <v>186</v>
      </c>
      <c r="D39" s="166"/>
      <c r="E39" s="268">
        <f>E40+E41+E42+E43+E44</f>
        <v>7334.3</v>
      </c>
      <c r="F39" s="268">
        <f>F40+F41+F42+F43+F44</f>
        <v>6840.3</v>
      </c>
      <c r="G39" s="268">
        <f>G40+G41+G42+G43+G44</f>
        <v>6845.2</v>
      </c>
    </row>
    <row r="40" spans="1:7" ht="24.75" customHeight="1">
      <c r="A40" s="154" t="s">
        <v>250</v>
      </c>
      <c r="B40" s="153" t="s">
        <v>625</v>
      </c>
      <c r="C40" s="153" t="s">
        <v>186</v>
      </c>
      <c r="D40" s="166" t="s">
        <v>713</v>
      </c>
      <c r="E40" s="178">
        <v>6494</v>
      </c>
      <c r="F40" s="178">
        <v>6000</v>
      </c>
      <c r="G40" s="178">
        <v>6000</v>
      </c>
    </row>
    <row r="41" spans="1:7" ht="27.75" customHeight="1">
      <c r="A41" s="154" t="s">
        <v>899</v>
      </c>
      <c r="B41" s="153" t="s">
        <v>893</v>
      </c>
      <c r="C41" s="159" t="s">
        <v>186</v>
      </c>
      <c r="D41" s="166" t="s">
        <v>860</v>
      </c>
      <c r="E41" s="179">
        <v>831.3</v>
      </c>
      <c r="F41" s="179">
        <v>831.3</v>
      </c>
      <c r="G41" s="179">
        <v>836.2</v>
      </c>
    </row>
    <row r="42" spans="1:7" ht="20.100000000000001" customHeight="1">
      <c r="A42" s="154" t="s">
        <v>858</v>
      </c>
      <c r="B42" s="153" t="s">
        <v>894</v>
      </c>
      <c r="C42" s="153" t="s">
        <v>186</v>
      </c>
      <c r="D42" s="166" t="s">
        <v>860</v>
      </c>
      <c r="E42" s="178">
        <v>9</v>
      </c>
      <c r="F42" s="178">
        <v>9</v>
      </c>
      <c r="G42" s="178">
        <v>9</v>
      </c>
    </row>
    <row r="43" spans="1:7" ht="20.100000000000001" hidden="1" customHeight="1">
      <c r="A43" s="154" t="s">
        <v>899</v>
      </c>
      <c r="B43" s="153" t="s">
        <v>893</v>
      </c>
      <c r="C43" s="153" t="s">
        <v>186</v>
      </c>
      <c r="D43" s="166" t="s">
        <v>860</v>
      </c>
      <c r="E43" s="268"/>
      <c r="F43" s="268"/>
      <c r="G43" s="268"/>
    </row>
    <row r="44" spans="1:7" ht="27.75" hidden="1" customHeight="1">
      <c r="A44" s="154" t="s">
        <v>858</v>
      </c>
      <c r="B44" s="153" t="s">
        <v>894</v>
      </c>
      <c r="C44" s="153" t="s">
        <v>186</v>
      </c>
      <c r="D44" s="166" t="s">
        <v>860</v>
      </c>
      <c r="E44" s="268"/>
      <c r="F44" s="268"/>
      <c r="G44" s="268"/>
    </row>
    <row r="45" spans="1:7" ht="24.75" customHeight="1">
      <c r="A45" s="154" t="s">
        <v>685</v>
      </c>
      <c r="B45" s="153" t="s">
        <v>994</v>
      </c>
      <c r="C45" s="153"/>
      <c r="D45" s="166"/>
      <c r="E45" s="267">
        <f>E46</f>
        <v>6585</v>
      </c>
      <c r="F45" s="267">
        <f>SUM(F48)</f>
        <v>6285</v>
      </c>
      <c r="G45" s="267">
        <f>SUM(G48)</f>
        <v>6285</v>
      </c>
    </row>
    <row r="46" spans="1:7" ht="25.5" customHeight="1">
      <c r="A46" s="89" t="s">
        <v>184</v>
      </c>
      <c r="B46" s="153" t="s">
        <v>994</v>
      </c>
      <c r="C46" s="153" t="s">
        <v>185</v>
      </c>
      <c r="D46" s="166"/>
      <c r="E46" s="268">
        <f>E47+E49</f>
        <v>6585</v>
      </c>
      <c r="F46" s="268">
        <f t="shared" ref="F46:G47" si="5">F47</f>
        <v>6285</v>
      </c>
      <c r="G46" s="268">
        <f t="shared" si="5"/>
        <v>6285</v>
      </c>
    </row>
    <row r="47" spans="1:7" ht="21" customHeight="1">
      <c r="A47" s="89" t="s">
        <v>457</v>
      </c>
      <c r="B47" s="153" t="s">
        <v>631</v>
      </c>
      <c r="C47" s="153" t="s">
        <v>186</v>
      </c>
      <c r="D47" s="166"/>
      <c r="E47" s="268">
        <f>E48</f>
        <v>6285</v>
      </c>
      <c r="F47" s="268">
        <f t="shared" si="5"/>
        <v>6285</v>
      </c>
      <c r="G47" s="268">
        <f t="shared" si="5"/>
        <v>6285</v>
      </c>
    </row>
    <row r="48" spans="1:7" ht="22.5" customHeight="1">
      <c r="A48" s="154" t="s">
        <v>250</v>
      </c>
      <c r="B48" s="153" t="s">
        <v>631</v>
      </c>
      <c r="C48" s="153" t="s">
        <v>186</v>
      </c>
      <c r="D48" s="166" t="s">
        <v>713</v>
      </c>
      <c r="E48" s="268">
        <v>6285</v>
      </c>
      <c r="F48" s="268">
        <v>6285</v>
      </c>
      <c r="G48" s="268">
        <v>6285</v>
      </c>
    </row>
    <row r="49" spans="1:7" ht="28.5" customHeight="1">
      <c r="A49" s="86" t="s">
        <v>858</v>
      </c>
      <c r="B49" s="92" t="s">
        <v>1041</v>
      </c>
      <c r="C49" s="153" t="s">
        <v>186</v>
      </c>
      <c r="D49" s="166" t="s">
        <v>713</v>
      </c>
      <c r="E49" s="268">
        <v>300</v>
      </c>
      <c r="F49" s="268"/>
      <c r="G49" s="268"/>
    </row>
    <row r="50" spans="1:7" ht="19.5" customHeight="1">
      <c r="A50" s="154" t="s">
        <v>686</v>
      </c>
      <c r="B50" s="153" t="s">
        <v>620</v>
      </c>
      <c r="C50" s="153"/>
      <c r="D50" s="166"/>
      <c r="E50" s="267">
        <f t="shared" ref="E50:G51" si="6">E51</f>
        <v>21694.5</v>
      </c>
      <c r="F50" s="267">
        <f t="shared" si="6"/>
        <v>21694.5</v>
      </c>
      <c r="G50" s="267">
        <f t="shared" si="6"/>
        <v>21499</v>
      </c>
    </row>
    <row r="51" spans="1:7" ht="22.5" customHeight="1">
      <c r="A51" s="89" t="s">
        <v>184</v>
      </c>
      <c r="B51" s="153" t="s">
        <v>620</v>
      </c>
      <c r="C51" s="153" t="s">
        <v>185</v>
      </c>
      <c r="D51" s="166"/>
      <c r="E51" s="268">
        <f t="shared" si="6"/>
        <v>21694.5</v>
      </c>
      <c r="F51" s="268">
        <f t="shared" si="6"/>
        <v>21694.5</v>
      </c>
      <c r="G51" s="268">
        <f t="shared" si="6"/>
        <v>21499</v>
      </c>
    </row>
    <row r="52" spans="1:7" ht="21" customHeight="1">
      <c r="A52" s="89" t="s">
        <v>457</v>
      </c>
      <c r="B52" s="153" t="s">
        <v>620</v>
      </c>
      <c r="C52" s="153" t="s">
        <v>186</v>
      </c>
      <c r="D52" s="166"/>
      <c r="E52" s="268">
        <f>E53+E54+E55</f>
        <v>21694.5</v>
      </c>
      <c r="F52" s="268">
        <f>F53+F54+F55</f>
        <v>21694.5</v>
      </c>
      <c r="G52" s="268">
        <f>G53+G54+G55</f>
        <v>21499</v>
      </c>
    </row>
    <row r="53" spans="1:7" ht="22.5" customHeight="1">
      <c r="A53" s="154" t="s">
        <v>250</v>
      </c>
      <c r="B53" s="153" t="s">
        <v>620</v>
      </c>
      <c r="C53" s="153" t="s">
        <v>186</v>
      </c>
      <c r="D53" s="166" t="s">
        <v>713</v>
      </c>
      <c r="E53" s="268">
        <v>21499</v>
      </c>
      <c r="F53" s="268">
        <v>21499</v>
      </c>
      <c r="G53" s="268">
        <v>21499</v>
      </c>
    </row>
    <row r="54" spans="1:7" ht="25.5" customHeight="1">
      <c r="A54" s="154" t="s">
        <v>899</v>
      </c>
      <c r="B54" s="153" t="s">
        <v>884</v>
      </c>
      <c r="C54" s="153" t="s">
        <v>186</v>
      </c>
      <c r="D54" s="166" t="s">
        <v>860</v>
      </c>
      <c r="E54" s="268">
        <v>195.5</v>
      </c>
      <c r="F54" s="268">
        <v>195.5</v>
      </c>
      <c r="G54" s="268"/>
    </row>
    <row r="55" spans="1:7" ht="54.75" hidden="1" customHeight="1">
      <c r="A55" s="154" t="s">
        <v>858</v>
      </c>
      <c r="B55" s="153" t="s">
        <v>859</v>
      </c>
      <c r="C55" s="153" t="s">
        <v>186</v>
      </c>
      <c r="D55" s="166" t="s">
        <v>860</v>
      </c>
      <c r="E55" s="268"/>
      <c r="F55" s="268"/>
      <c r="G55" s="268"/>
    </row>
    <row r="56" spans="1:7" ht="28.5" customHeight="1">
      <c r="A56" s="151" t="s">
        <v>727</v>
      </c>
      <c r="B56" s="152" t="s">
        <v>728</v>
      </c>
      <c r="C56" s="152" t="s">
        <v>187</v>
      </c>
      <c r="D56" s="275"/>
      <c r="E56" s="267">
        <f t="shared" ref="E56:G57" si="7">E57</f>
        <v>6650</v>
      </c>
      <c r="F56" s="267">
        <f t="shared" si="7"/>
        <v>6650</v>
      </c>
      <c r="G56" s="267">
        <f t="shared" si="7"/>
        <v>6650</v>
      </c>
    </row>
    <row r="57" spans="1:7" ht="27" customHeight="1">
      <c r="A57" s="154" t="s">
        <v>729</v>
      </c>
      <c r="B57" s="153" t="s">
        <v>728</v>
      </c>
      <c r="C57" s="153" t="s">
        <v>187</v>
      </c>
      <c r="D57" s="166"/>
      <c r="E57" s="268">
        <f t="shared" si="7"/>
        <v>6650</v>
      </c>
      <c r="F57" s="268">
        <f t="shared" si="7"/>
        <v>6650</v>
      </c>
      <c r="G57" s="268">
        <f t="shared" si="7"/>
        <v>6650</v>
      </c>
    </row>
    <row r="58" spans="1:7" ht="20.25" customHeight="1">
      <c r="A58" s="154" t="s">
        <v>250</v>
      </c>
      <c r="B58" s="153" t="s">
        <v>728</v>
      </c>
      <c r="C58" s="153" t="s">
        <v>187</v>
      </c>
      <c r="D58" s="166" t="s">
        <v>713</v>
      </c>
      <c r="E58" s="268">
        <v>6650</v>
      </c>
      <c r="F58" s="268">
        <v>6650</v>
      </c>
      <c r="G58" s="268">
        <v>6650</v>
      </c>
    </row>
    <row r="59" spans="1:7" ht="30" customHeight="1">
      <c r="A59" s="160" t="s">
        <v>929</v>
      </c>
      <c r="B59" s="153" t="s">
        <v>865</v>
      </c>
      <c r="C59" s="153" t="s">
        <v>187</v>
      </c>
      <c r="D59" s="166"/>
      <c r="E59" s="267">
        <f>E60+E61</f>
        <v>1258.0999999999999</v>
      </c>
      <c r="F59" s="267">
        <f>F60+F61</f>
        <v>2936.3</v>
      </c>
      <c r="G59" s="267">
        <f>G60+G61</f>
        <v>0</v>
      </c>
    </row>
    <row r="60" spans="1:7" ht="29.25" customHeight="1">
      <c r="A60" s="89" t="s">
        <v>867</v>
      </c>
      <c r="B60" s="153" t="s">
        <v>864</v>
      </c>
      <c r="C60" s="153" t="s">
        <v>187</v>
      </c>
      <c r="D60" s="166" t="s">
        <v>323</v>
      </c>
      <c r="E60" s="268">
        <v>1257.0999999999999</v>
      </c>
      <c r="F60" s="268">
        <v>2935.3</v>
      </c>
      <c r="G60" s="268"/>
    </row>
    <row r="61" spans="1:7" ht="28.5" customHeight="1">
      <c r="A61" s="89" t="s">
        <v>868</v>
      </c>
      <c r="B61" s="153" t="s">
        <v>866</v>
      </c>
      <c r="C61" s="153" t="s">
        <v>187</v>
      </c>
      <c r="D61" s="166" t="s">
        <v>323</v>
      </c>
      <c r="E61" s="268">
        <v>1</v>
      </c>
      <c r="F61" s="268">
        <v>1</v>
      </c>
      <c r="G61" s="268"/>
    </row>
    <row r="62" spans="1:7" ht="41.25" customHeight="1">
      <c r="A62" s="161" t="s">
        <v>1014</v>
      </c>
      <c r="B62" s="152" t="s">
        <v>935</v>
      </c>
      <c r="C62" s="152"/>
      <c r="D62" s="166"/>
      <c r="E62" s="267">
        <f t="shared" ref="E62:G63" si="8">SUM(E63)</f>
        <v>100</v>
      </c>
      <c r="F62" s="267">
        <f t="shared" si="8"/>
        <v>100</v>
      </c>
      <c r="G62" s="267">
        <f t="shared" si="8"/>
        <v>100</v>
      </c>
    </row>
    <row r="63" spans="1:7" ht="30" customHeight="1">
      <c r="A63" s="82" t="s">
        <v>700</v>
      </c>
      <c r="B63" s="153" t="s">
        <v>697</v>
      </c>
      <c r="C63" s="153" t="s">
        <v>490</v>
      </c>
      <c r="D63" s="166"/>
      <c r="E63" s="268">
        <f t="shared" si="8"/>
        <v>100</v>
      </c>
      <c r="F63" s="268">
        <f t="shared" si="8"/>
        <v>100</v>
      </c>
      <c r="G63" s="268">
        <f t="shared" si="8"/>
        <v>100</v>
      </c>
    </row>
    <row r="64" spans="1:7" ht="33.75" customHeight="1">
      <c r="A64" s="154" t="s">
        <v>324</v>
      </c>
      <c r="B64" s="153" t="s">
        <v>697</v>
      </c>
      <c r="C64" s="153" t="s">
        <v>490</v>
      </c>
      <c r="D64" s="166" t="s">
        <v>323</v>
      </c>
      <c r="E64" s="268">
        <v>100</v>
      </c>
      <c r="F64" s="268">
        <v>100</v>
      </c>
      <c r="G64" s="268">
        <v>100</v>
      </c>
    </row>
    <row r="65" spans="1:7" ht="43.5" customHeight="1">
      <c r="A65" s="157" t="s">
        <v>1026</v>
      </c>
      <c r="B65" s="152" t="s">
        <v>408</v>
      </c>
      <c r="C65" s="152"/>
      <c r="D65" s="275"/>
      <c r="E65" s="267">
        <f t="shared" ref="E65:G67" si="9">SUM(E66)</f>
        <v>500</v>
      </c>
      <c r="F65" s="267">
        <f t="shared" si="9"/>
        <v>500</v>
      </c>
      <c r="G65" s="267">
        <f t="shared" si="9"/>
        <v>500</v>
      </c>
    </row>
    <row r="66" spans="1:7" ht="34.5" customHeight="1">
      <c r="A66" s="162" t="s">
        <v>562</v>
      </c>
      <c r="B66" s="153" t="s">
        <v>574</v>
      </c>
      <c r="C66" s="152"/>
      <c r="D66" s="275"/>
      <c r="E66" s="268">
        <f>SUM(E67)</f>
        <v>500</v>
      </c>
      <c r="F66" s="268">
        <f>SUM(F67)</f>
        <v>500</v>
      </c>
      <c r="G66" s="268">
        <f t="shared" si="9"/>
        <v>500</v>
      </c>
    </row>
    <row r="67" spans="1:7" ht="42.75" customHeight="1">
      <c r="A67" s="155" t="s">
        <v>932</v>
      </c>
      <c r="B67" s="153" t="s">
        <v>575</v>
      </c>
      <c r="C67" s="153"/>
      <c r="D67" s="166"/>
      <c r="E67" s="268">
        <f>SUM(E68)</f>
        <v>500</v>
      </c>
      <c r="F67" s="268">
        <f>SUM(F68)</f>
        <v>500</v>
      </c>
      <c r="G67" s="268">
        <f t="shared" si="9"/>
        <v>500</v>
      </c>
    </row>
    <row r="68" spans="1:7" ht="32.25" customHeight="1">
      <c r="A68" s="154" t="s">
        <v>324</v>
      </c>
      <c r="B68" s="153" t="s">
        <v>575</v>
      </c>
      <c r="C68" s="153" t="s">
        <v>119</v>
      </c>
      <c r="D68" s="166" t="s">
        <v>323</v>
      </c>
      <c r="E68" s="268">
        <v>500</v>
      </c>
      <c r="F68" s="268">
        <v>500</v>
      </c>
      <c r="G68" s="268">
        <v>500</v>
      </c>
    </row>
    <row r="69" spans="1:7" ht="39.75" customHeight="1">
      <c r="A69" s="157" t="s">
        <v>926</v>
      </c>
      <c r="B69" s="152" t="s">
        <v>409</v>
      </c>
      <c r="C69" s="152"/>
      <c r="D69" s="275"/>
      <c r="E69" s="267">
        <f t="shared" ref="E69:G71" si="10">SUM(E70)</f>
        <v>50</v>
      </c>
      <c r="F69" s="267">
        <f t="shared" si="10"/>
        <v>50</v>
      </c>
      <c r="G69" s="267">
        <f t="shared" si="10"/>
        <v>50</v>
      </c>
    </row>
    <row r="70" spans="1:7" ht="27" customHeight="1">
      <c r="A70" s="162" t="s">
        <v>561</v>
      </c>
      <c r="B70" s="153" t="s">
        <v>576</v>
      </c>
      <c r="C70" s="152"/>
      <c r="D70" s="275"/>
      <c r="E70" s="268">
        <f t="shared" si="10"/>
        <v>50</v>
      </c>
      <c r="F70" s="268">
        <f t="shared" si="10"/>
        <v>50</v>
      </c>
      <c r="G70" s="268">
        <f t="shared" si="10"/>
        <v>50</v>
      </c>
    </row>
    <row r="71" spans="1:7" ht="42" customHeight="1">
      <c r="A71" s="155" t="s">
        <v>933</v>
      </c>
      <c r="B71" s="153" t="s">
        <v>577</v>
      </c>
      <c r="C71" s="153"/>
      <c r="D71" s="166"/>
      <c r="E71" s="268">
        <f t="shared" si="10"/>
        <v>50</v>
      </c>
      <c r="F71" s="268">
        <f t="shared" si="10"/>
        <v>50</v>
      </c>
      <c r="G71" s="268">
        <f t="shared" si="10"/>
        <v>50</v>
      </c>
    </row>
    <row r="72" spans="1:7" ht="31.5" customHeight="1">
      <c r="A72" s="154" t="s">
        <v>324</v>
      </c>
      <c r="B72" s="153" t="s">
        <v>577</v>
      </c>
      <c r="C72" s="153" t="s">
        <v>119</v>
      </c>
      <c r="D72" s="166" t="s">
        <v>721</v>
      </c>
      <c r="E72" s="268">
        <v>50</v>
      </c>
      <c r="F72" s="268">
        <v>50</v>
      </c>
      <c r="G72" s="268">
        <v>50</v>
      </c>
    </row>
    <row r="73" spans="1:7" ht="53.25" customHeight="1">
      <c r="A73" s="157" t="s">
        <v>1027</v>
      </c>
      <c r="B73" s="152" t="s">
        <v>558</v>
      </c>
      <c r="C73" s="152"/>
      <c r="D73" s="275"/>
      <c r="E73" s="267">
        <f t="shared" ref="E73:G75" si="11">SUM(E74)</f>
        <v>50</v>
      </c>
      <c r="F73" s="267">
        <f t="shared" si="11"/>
        <v>50</v>
      </c>
      <c r="G73" s="267">
        <f t="shared" si="11"/>
        <v>50</v>
      </c>
    </row>
    <row r="74" spans="1:7" ht="42.75" customHeight="1">
      <c r="A74" s="162" t="s">
        <v>563</v>
      </c>
      <c r="B74" s="153" t="s">
        <v>634</v>
      </c>
      <c r="C74" s="152"/>
      <c r="D74" s="275"/>
      <c r="E74" s="268">
        <f t="shared" si="11"/>
        <v>50</v>
      </c>
      <c r="F74" s="268">
        <f t="shared" si="11"/>
        <v>50</v>
      </c>
      <c r="G74" s="268">
        <f t="shared" si="11"/>
        <v>50</v>
      </c>
    </row>
    <row r="75" spans="1:7" ht="51.75" customHeight="1">
      <c r="A75" s="155" t="s">
        <v>930</v>
      </c>
      <c r="B75" s="153" t="s">
        <v>629</v>
      </c>
      <c r="C75" s="153"/>
      <c r="D75" s="166"/>
      <c r="E75" s="268">
        <f t="shared" si="11"/>
        <v>50</v>
      </c>
      <c r="F75" s="268">
        <f t="shared" si="11"/>
        <v>50</v>
      </c>
      <c r="G75" s="268">
        <f t="shared" si="11"/>
        <v>50</v>
      </c>
    </row>
    <row r="76" spans="1:7" ht="30" customHeight="1">
      <c r="A76" s="154" t="s">
        <v>324</v>
      </c>
      <c r="B76" s="153" t="s">
        <v>629</v>
      </c>
      <c r="C76" s="153" t="s">
        <v>119</v>
      </c>
      <c r="D76" s="166" t="s">
        <v>721</v>
      </c>
      <c r="E76" s="268">
        <v>50</v>
      </c>
      <c r="F76" s="268">
        <v>50</v>
      </c>
      <c r="G76" s="268">
        <v>50</v>
      </c>
    </row>
    <row r="77" spans="1:7" ht="39.75" customHeight="1">
      <c r="A77" s="157" t="s">
        <v>1028</v>
      </c>
      <c r="B77" s="152" t="s">
        <v>411</v>
      </c>
      <c r="C77" s="152"/>
      <c r="D77" s="275"/>
      <c r="E77" s="267">
        <f t="shared" ref="E77:G79" si="12">SUM(E78)</f>
        <v>50</v>
      </c>
      <c r="F77" s="267">
        <f t="shared" si="12"/>
        <v>50</v>
      </c>
      <c r="G77" s="267">
        <f t="shared" si="12"/>
        <v>50</v>
      </c>
    </row>
    <row r="78" spans="1:7" ht="51" customHeight="1">
      <c r="A78" s="162" t="s">
        <v>564</v>
      </c>
      <c r="B78" s="153" t="s">
        <v>578</v>
      </c>
      <c r="C78" s="152"/>
      <c r="D78" s="275"/>
      <c r="E78" s="268">
        <f t="shared" si="12"/>
        <v>50</v>
      </c>
      <c r="F78" s="268">
        <f t="shared" si="12"/>
        <v>50</v>
      </c>
      <c r="G78" s="268">
        <f t="shared" si="12"/>
        <v>50</v>
      </c>
    </row>
    <row r="79" spans="1:7" ht="42" customHeight="1">
      <c r="A79" s="155" t="s">
        <v>931</v>
      </c>
      <c r="B79" s="153" t="s">
        <v>579</v>
      </c>
      <c r="C79" s="153"/>
      <c r="D79" s="166"/>
      <c r="E79" s="268">
        <f t="shared" si="12"/>
        <v>50</v>
      </c>
      <c r="F79" s="268">
        <f t="shared" si="12"/>
        <v>50</v>
      </c>
      <c r="G79" s="268">
        <f t="shared" si="12"/>
        <v>50</v>
      </c>
    </row>
    <row r="80" spans="1:7" ht="30" customHeight="1">
      <c r="A80" s="154" t="s">
        <v>324</v>
      </c>
      <c r="B80" s="153" t="s">
        <v>579</v>
      </c>
      <c r="C80" s="153" t="s">
        <v>119</v>
      </c>
      <c r="D80" s="166" t="s">
        <v>721</v>
      </c>
      <c r="E80" s="268">
        <v>50</v>
      </c>
      <c r="F80" s="268">
        <v>50</v>
      </c>
      <c r="G80" s="268">
        <v>50</v>
      </c>
    </row>
    <row r="81" spans="1:7" ht="41.25" customHeight="1">
      <c r="A81" s="48" t="s">
        <v>1017</v>
      </c>
      <c r="B81" s="152" t="s">
        <v>424</v>
      </c>
      <c r="C81" s="152"/>
      <c r="D81" s="166"/>
      <c r="E81" s="267">
        <f>SUM(E83)</f>
        <v>8090</v>
      </c>
      <c r="F81" s="267">
        <f>SUM(F83)</f>
        <v>8090</v>
      </c>
      <c r="G81" s="267">
        <f>SUM(G83)</f>
        <v>8090</v>
      </c>
    </row>
    <row r="82" spans="1:7" ht="30" customHeight="1">
      <c r="A82" s="162" t="s">
        <v>565</v>
      </c>
      <c r="B82" s="153" t="s">
        <v>572</v>
      </c>
      <c r="C82" s="153"/>
      <c r="D82" s="166"/>
      <c r="E82" s="268">
        <f t="shared" ref="E82:G84" si="13">SUM(E83)</f>
        <v>8090</v>
      </c>
      <c r="F82" s="268">
        <f t="shared" si="13"/>
        <v>8090</v>
      </c>
      <c r="G82" s="268">
        <f t="shared" si="13"/>
        <v>8090</v>
      </c>
    </row>
    <row r="83" spans="1:7" ht="29.25" customHeight="1">
      <c r="A83" s="82" t="s">
        <v>303</v>
      </c>
      <c r="B83" s="153" t="s">
        <v>573</v>
      </c>
      <c r="C83" s="153"/>
      <c r="D83" s="166"/>
      <c r="E83" s="268">
        <f t="shared" si="13"/>
        <v>8090</v>
      </c>
      <c r="F83" s="268">
        <f t="shared" si="13"/>
        <v>8090</v>
      </c>
      <c r="G83" s="268">
        <f t="shared" si="13"/>
        <v>8090</v>
      </c>
    </row>
    <row r="84" spans="1:7" ht="30" customHeight="1">
      <c r="A84" s="75" t="s">
        <v>268</v>
      </c>
      <c r="B84" s="153" t="s">
        <v>573</v>
      </c>
      <c r="C84" s="153" t="s">
        <v>269</v>
      </c>
      <c r="D84" s="166"/>
      <c r="E84" s="268">
        <f t="shared" si="13"/>
        <v>8090</v>
      </c>
      <c r="F84" s="268">
        <f t="shared" si="13"/>
        <v>8090</v>
      </c>
      <c r="G84" s="268">
        <f t="shared" si="13"/>
        <v>8090</v>
      </c>
    </row>
    <row r="85" spans="1:7" ht="35.25" customHeight="1">
      <c r="A85" s="75" t="s">
        <v>255</v>
      </c>
      <c r="B85" s="153" t="s">
        <v>573</v>
      </c>
      <c r="C85" s="153" t="s">
        <v>325</v>
      </c>
      <c r="D85" s="166"/>
      <c r="E85" s="268">
        <f>SUM(E86:E88)</f>
        <v>8090</v>
      </c>
      <c r="F85" s="268">
        <f t="shared" ref="F85:G85" si="14">SUM(F86:F88)</f>
        <v>8090</v>
      </c>
      <c r="G85" s="268">
        <f t="shared" si="14"/>
        <v>8090</v>
      </c>
    </row>
    <row r="86" spans="1:7" ht="19.5" customHeight="1">
      <c r="A86" s="89" t="s">
        <v>251</v>
      </c>
      <c r="B86" s="153" t="s">
        <v>573</v>
      </c>
      <c r="C86" s="153" t="s">
        <v>325</v>
      </c>
      <c r="D86" s="166" t="s">
        <v>248</v>
      </c>
      <c r="E86" s="268">
        <v>6635</v>
      </c>
      <c r="F86" s="268">
        <v>6635</v>
      </c>
      <c r="G86" s="268">
        <v>6635</v>
      </c>
    </row>
    <row r="87" spans="1:7" ht="24.75" customHeight="1">
      <c r="A87" s="89" t="s">
        <v>324</v>
      </c>
      <c r="B87" s="153" t="s">
        <v>573</v>
      </c>
      <c r="C87" s="163" t="s">
        <v>325</v>
      </c>
      <c r="D87" s="276" t="s">
        <v>323</v>
      </c>
      <c r="E87" s="167">
        <v>1435</v>
      </c>
      <c r="F87" s="167">
        <v>1435</v>
      </c>
      <c r="G87" s="167">
        <v>1435</v>
      </c>
    </row>
    <row r="88" spans="1:7" ht="18.75" customHeight="1">
      <c r="A88" s="85" t="s">
        <v>43</v>
      </c>
      <c r="B88" s="153" t="s">
        <v>573</v>
      </c>
      <c r="C88" s="163" t="s">
        <v>325</v>
      </c>
      <c r="D88" s="276" t="s">
        <v>339</v>
      </c>
      <c r="E88" s="167">
        <v>20</v>
      </c>
      <c r="F88" s="167">
        <v>20</v>
      </c>
      <c r="G88" s="167">
        <v>20</v>
      </c>
    </row>
    <row r="89" spans="1:7" ht="25.5" customHeight="1">
      <c r="A89" s="48" t="s">
        <v>1029</v>
      </c>
      <c r="B89" s="152" t="s">
        <v>428</v>
      </c>
      <c r="C89" s="152"/>
      <c r="D89" s="166"/>
      <c r="E89" s="267">
        <f>E90+E96+E107+E114+E121+E125</f>
        <v>674696.2</v>
      </c>
      <c r="F89" s="267">
        <f>F90+F96+F107+F114+F121+F125</f>
        <v>621839.69999999995</v>
      </c>
      <c r="G89" s="267">
        <f>G90+G96+G107+G114+G121+G125</f>
        <v>626495.80000000005</v>
      </c>
    </row>
    <row r="90" spans="1:7" ht="28.5" customHeight="1">
      <c r="A90" s="161" t="s">
        <v>18</v>
      </c>
      <c r="B90" s="152" t="s">
        <v>429</v>
      </c>
      <c r="C90" s="152"/>
      <c r="D90" s="275"/>
      <c r="E90" s="267">
        <f>E91</f>
        <v>209745.5</v>
      </c>
      <c r="F90" s="267">
        <f>F91</f>
        <v>205795.6</v>
      </c>
      <c r="G90" s="267">
        <f>G91</f>
        <v>206944.5</v>
      </c>
    </row>
    <row r="91" spans="1:7" ht="27" customHeight="1">
      <c r="A91" s="82" t="s">
        <v>570</v>
      </c>
      <c r="B91" s="152" t="s">
        <v>593</v>
      </c>
      <c r="C91" s="152"/>
      <c r="D91" s="275"/>
      <c r="E91" s="267">
        <f>E92+E94</f>
        <v>209745.5</v>
      </c>
      <c r="F91" s="267">
        <f>F92+F94</f>
        <v>205795.6</v>
      </c>
      <c r="G91" s="267">
        <f>G92+G94</f>
        <v>206944.5</v>
      </c>
    </row>
    <row r="92" spans="1:7" ht="61.5" customHeight="1">
      <c r="A92" s="82" t="s">
        <v>437</v>
      </c>
      <c r="B92" s="153" t="s">
        <v>594</v>
      </c>
      <c r="C92" s="153" t="s">
        <v>520</v>
      </c>
      <c r="D92" s="275"/>
      <c r="E92" s="268">
        <f>E93</f>
        <v>128194.5</v>
      </c>
      <c r="F92" s="268">
        <f>F93</f>
        <v>132951.6</v>
      </c>
      <c r="G92" s="268">
        <f>G93</f>
        <v>135743.5</v>
      </c>
    </row>
    <row r="93" spans="1:7" ht="19.5" customHeight="1">
      <c r="A93" s="89" t="s">
        <v>704</v>
      </c>
      <c r="B93" s="153" t="s">
        <v>594</v>
      </c>
      <c r="C93" s="153" t="s">
        <v>520</v>
      </c>
      <c r="D93" s="166" t="s">
        <v>713</v>
      </c>
      <c r="E93" s="269">
        <v>128194.5</v>
      </c>
      <c r="F93" s="269">
        <v>132951.6</v>
      </c>
      <c r="G93" s="269">
        <v>135743.5</v>
      </c>
    </row>
    <row r="94" spans="1:7" ht="43.5" customHeight="1">
      <c r="A94" s="82" t="s">
        <v>524</v>
      </c>
      <c r="B94" s="153" t="s">
        <v>698</v>
      </c>
      <c r="C94" s="153"/>
      <c r="D94" s="166"/>
      <c r="E94" s="268">
        <f>E95</f>
        <v>81551</v>
      </c>
      <c r="F94" s="268">
        <f>F95</f>
        <v>72844</v>
      </c>
      <c r="G94" s="268">
        <f>G95</f>
        <v>71201</v>
      </c>
    </row>
    <row r="95" spans="1:7" ht="19.5" customHeight="1">
      <c r="A95" s="89" t="s">
        <v>704</v>
      </c>
      <c r="B95" s="153" t="s">
        <v>639</v>
      </c>
      <c r="C95" s="153" t="s">
        <v>520</v>
      </c>
      <c r="D95" s="166" t="s">
        <v>713</v>
      </c>
      <c r="E95" s="268">
        <v>81551</v>
      </c>
      <c r="F95" s="268">
        <v>72844</v>
      </c>
      <c r="G95" s="268">
        <v>71201</v>
      </c>
    </row>
    <row r="96" spans="1:7" ht="25.5" customHeight="1">
      <c r="A96" s="160" t="s">
        <v>333</v>
      </c>
      <c r="B96" s="152" t="s">
        <v>532</v>
      </c>
      <c r="C96" s="152"/>
      <c r="D96" s="275"/>
      <c r="E96" s="267">
        <f>E97</f>
        <v>402553.5</v>
      </c>
      <c r="F96" s="267">
        <f>F97</f>
        <v>356534.1</v>
      </c>
      <c r="G96" s="267">
        <f>G97</f>
        <v>360041.3</v>
      </c>
    </row>
    <row r="97" spans="1:7" ht="36.75" customHeight="1">
      <c r="A97" s="82" t="s">
        <v>571</v>
      </c>
      <c r="B97" s="153" t="s">
        <v>596</v>
      </c>
      <c r="C97" s="152"/>
      <c r="D97" s="275"/>
      <c r="E97" s="268">
        <f>SUM(E98,E100)</f>
        <v>402553.5</v>
      </c>
      <c r="F97" s="268">
        <f>SUM(F98,F100)</f>
        <v>356534.1</v>
      </c>
      <c r="G97" s="268">
        <f>SUM(G98,G100)</f>
        <v>360041.3</v>
      </c>
    </row>
    <row r="98" spans="1:7" ht="77.25" customHeight="1">
      <c r="A98" s="82" t="s">
        <v>438</v>
      </c>
      <c r="B98" s="153" t="s">
        <v>597</v>
      </c>
      <c r="C98" s="153" t="s">
        <v>521</v>
      </c>
      <c r="D98" s="275"/>
      <c r="E98" s="268">
        <f>SUM(E99:E99)</f>
        <v>225681.6</v>
      </c>
      <c r="F98" s="268">
        <f>SUM(F99:F99)</f>
        <v>229844.2</v>
      </c>
      <c r="G98" s="268">
        <f>SUM(G99:G99)</f>
        <v>234773.1</v>
      </c>
    </row>
    <row r="99" spans="1:7" ht="18" customHeight="1">
      <c r="A99" s="89" t="s">
        <v>704</v>
      </c>
      <c r="B99" s="153" t="s">
        <v>597</v>
      </c>
      <c r="C99" s="153" t="s">
        <v>521</v>
      </c>
      <c r="D99" s="166" t="s">
        <v>713</v>
      </c>
      <c r="E99" s="269">
        <v>225681.6</v>
      </c>
      <c r="F99" s="269">
        <v>229844.2</v>
      </c>
      <c r="G99" s="269">
        <v>234773.1</v>
      </c>
    </row>
    <row r="100" spans="1:7" ht="39" customHeight="1">
      <c r="A100" s="82" t="s">
        <v>439</v>
      </c>
      <c r="B100" s="153" t="s">
        <v>598</v>
      </c>
      <c r="C100" s="153" t="s">
        <v>521</v>
      </c>
      <c r="D100" s="166"/>
      <c r="E100" s="268">
        <f>SUM(E101:E106)</f>
        <v>176871.90000000002</v>
      </c>
      <c r="F100" s="268">
        <f t="shared" ref="F100:G100" si="15">SUM(F101:F106)</f>
        <v>126689.9</v>
      </c>
      <c r="G100" s="268">
        <f t="shared" si="15"/>
        <v>125268.2</v>
      </c>
    </row>
    <row r="101" spans="1:7" ht="20.25" customHeight="1">
      <c r="A101" s="89" t="s">
        <v>704</v>
      </c>
      <c r="B101" s="153" t="s">
        <v>598</v>
      </c>
      <c r="C101" s="153" t="s">
        <v>521</v>
      </c>
      <c r="D101" s="166" t="s">
        <v>713</v>
      </c>
      <c r="E101" s="268">
        <v>62648</v>
      </c>
      <c r="F101" s="268">
        <v>62648</v>
      </c>
      <c r="G101" s="268">
        <v>62648</v>
      </c>
    </row>
    <row r="102" spans="1:7" ht="24.95" customHeight="1">
      <c r="A102" s="89" t="s">
        <v>704</v>
      </c>
      <c r="B102" s="153" t="s">
        <v>733</v>
      </c>
      <c r="C102" s="153" t="s">
        <v>521</v>
      </c>
      <c r="D102" s="166" t="s">
        <v>713</v>
      </c>
      <c r="E102" s="178">
        <v>59866</v>
      </c>
      <c r="F102" s="178">
        <v>24379</v>
      </c>
      <c r="G102" s="178">
        <v>23392</v>
      </c>
    </row>
    <row r="103" spans="1:7" ht="19.5" customHeight="1">
      <c r="A103" s="89" t="s">
        <v>892</v>
      </c>
      <c r="B103" s="153" t="s">
        <v>895</v>
      </c>
      <c r="C103" s="153" t="s">
        <v>521</v>
      </c>
      <c r="D103" s="166" t="s">
        <v>713</v>
      </c>
      <c r="E103" s="178">
        <v>6218</v>
      </c>
      <c r="F103" s="178">
        <v>6323</v>
      </c>
      <c r="G103" s="178">
        <v>6323</v>
      </c>
    </row>
    <row r="104" spans="1:7" ht="27.75" customHeight="1">
      <c r="A104" s="46" t="s">
        <v>954</v>
      </c>
      <c r="B104" s="153" t="s">
        <v>955</v>
      </c>
      <c r="C104" s="153"/>
      <c r="D104" s="166"/>
      <c r="E104" s="268">
        <v>17030.2</v>
      </c>
      <c r="F104" s="268">
        <v>17030.2</v>
      </c>
      <c r="G104" s="268">
        <v>17186.400000000001</v>
      </c>
    </row>
    <row r="105" spans="1:7" ht="30" customHeight="1">
      <c r="A105" s="46" t="s">
        <v>956</v>
      </c>
      <c r="B105" s="153" t="s">
        <v>957</v>
      </c>
      <c r="C105" s="153"/>
      <c r="D105" s="166"/>
      <c r="E105" s="268">
        <v>16309.7</v>
      </c>
      <c r="F105" s="268">
        <v>16309.7</v>
      </c>
      <c r="G105" s="268">
        <v>15718.8</v>
      </c>
    </row>
    <row r="106" spans="1:7" ht="30" customHeight="1">
      <c r="A106" s="46" t="s">
        <v>958</v>
      </c>
      <c r="B106" s="153" t="s">
        <v>959</v>
      </c>
      <c r="C106" s="153"/>
      <c r="D106" s="166"/>
      <c r="E106" s="268">
        <v>14800</v>
      </c>
      <c r="F106" s="268"/>
      <c r="G106" s="268"/>
    </row>
    <row r="107" spans="1:7" ht="28.5" customHeight="1">
      <c r="A107" s="151" t="s">
        <v>334</v>
      </c>
      <c r="B107" s="152" t="s">
        <v>533</v>
      </c>
      <c r="C107" s="152"/>
      <c r="D107" s="275"/>
      <c r="E107" s="267">
        <f>SUM(E108)</f>
        <v>46133</v>
      </c>
      <c r="F107" s="267">
        <f>SUM(F108)</f>
        <v>46133</v>
      </c>
      <c r="G107" s="267">
        <f>SUM(G108)</f>
        <v>46133</v>
      </c>
    </row>
    <row r="108" spans="1:7" ht="27.75" customHeight="1">
      <c r="A108" s="89" t="s">
        <v>560</v>
      </c>
      <c r="B108" s="153" t="s">
        <v>599</v>
      </c>
      <c r="C108" s="153"/>
      <c r="D108" s="166"/>
      <c r="E108" s="268">
        <f>E109+E111+E113</f>
        <v>46133</v>
      </c>
      <c r="F108" s="268">
        <f t="shared" ref="F108:G108" si="16">F109+F111+F113</f>
        <v>46133</v>
      </c>
      <c r="G108" s="268">
        <f t="shared" si="16"/>
        <v>46133</v>
      </c>
    </row>
    <row r="109" spans="1:7" ht="30.75" customHeight="1">
      <c r="A109" s="82" t="s">
        <v>716</v>
      </c>
      <c r="B109" s="153" t="s">
        <v>600</v>
      </c>
      <c r="C109" s="153" t="s">
        <v>652</v>
      </c>
      <c r="D109" s="166"/>
      <c r="E109" s="268">
        <f>E110</f>
        <v>22402</v>
      </c>
      <c r="F109" s="268">
        <f>F110</f>
        <v>22402</v>
      </c>
      <c r="G109" s="268">
        <f>G110</f>
        <v>22402</v>
      </c>
    </row>
    <row r="110" spans="1:7" ht="21" customHeight="1">
      <c r="A110" s="89" t="s">
        <v>704</v>
      </c>
      <c r="B110" s="153" t="s">
        <v>600</v>
      </c>
      <c r="C110" s="153" t="s">
        <v>652</v>
      </c>
      <c r="D110" s="166" t="s">
        <v>713</v>
      </c>
      <c r="E110" s="268">
        <v>22402</v>
      </c>
      <c r="F110" s="268">
        <v>22402</v>
      </c>
      <c r="G110" s="268">
        <v>22402</v>
      </c>
    </row>
    <row r="111" spans="1:7" ht="30" customHeight="1">
      <c r="A111" s="82" t="s">
        <v>715</v>
      </c>
      <c r="B111" s="153" t="s">
        <v>714</v>
      </c>
      <c r="C111" s="153" t="s">
        <v>652</v>
      </c>
      <c r="D111" s="166"/>
      <c r="E111" s="268">
        <f>E112</f>
        <v>21731</v>
      </c>
      <c r="F111" s="268">
        <f>F112</f>
        <v>21731</v>
      </c>
      <c r="G111" s="268">
        <f>G112</f>
        <v>21731</v>
      </c>
    </row>
    <row r="112" spans="1:7" ht="21" customHeight="1">
      <c r="A112" s="89" t="s">
        <v>704</v>
      </c>
      <c r="B112" s="153" t="s">
        <v>714</v>
      </c>
      <c r="C112" s="153" t="s">
        <v>652</v>
      </c>
      <c r="D112" s="166" t="s">
        <v>713</v>
      </c>
      <c r="E112" s="268">
        <v>21731</v>
      </c>
      <c r="F112" s="268">
        <v>21731</v>
      </c>
      <c r="G112" s="268">
        <v>21731</v>
      </c>
    </row>
    <row r="113" spans="1:7" ht="22.5" customHeight="1">
      <c r="A113" s="85" t="s">
        <v>975</v>
      </c>
      <c r="B113" s="153" t="s">
        <v>714</v>
      </c>
      <c r="C113" s="153" t="s">
        <v>652</v>
      </c>
      <c r="D113" s="166" t="s">
        <v>713</v>
      </c>
      <c r="E113" s="268">
        <v>2000</v>
      </c>
      <c r="F113" s="268">
        <v>2000</v>
      </c>
      <c r="G113" s="268">
        <v>2000</v>
      </c>
    </row>
    <row r="114" spans="1:7" ht="41.25" customHeight="1">
      <c r="A114" s="151" t="s">
        <v>920</v>
      </c>
      <c r="B114" s="152" t="s">
        <v>535</v>
      </c>
      <c r="C114" s="152"/>
      <c r="D114" s="275"/>
      <c r="E114" s="267">
        <f>SUM(E116)</f>
        <v>10177</v>
      </c>
      <c r="F114" s="267">
        <f>SUM(F116)</f>
        <v>10177</v>
      </c>
      <c r="G114" s="267">
        <f>SUM(G116)</f>
        <v>10177</v>
      </c>
    </row>
    <row r="115" spans="1:7" ht="30" customHeight="1">
      <c r="A115" s="89" t="s">
        <v>603</v>
      </c>
      <c r="B115" s="153" t="s">
        <v>633</v>
      </c>
      <c r="C115" s="153"/>
      <c r="D115" s="166"/>
      <c r="E115" s="268">
        <f>SUM(E116)</f>
        <v>10177</v>
      </c>
      <c r="F115" s="268">
        <f>SUM(F116)</f>
        <v>10177</v>
      </c>
      <c r="G115" s="268">
        <f>SUM(G116)</f>
        <v>10177</v>
      </c>
    </row>
    <row r="116" spans="1:7" ht="37.5" customHeight="1">
      <c r="A116" s="89" t="s">
        <v>699</v>
      </c>
      <c r="B116" s="153" t="s">
        <v>604</v>
      </c>
      <c r="C116" s="153"/>
      <c r="D116" s="166"/>
      <c r="E116" s="268">
        <f>SUM(E119:E120)</f>
        <v>10177</v>
      </c>
      <c r="F116" s="268">
        <f>SUM(F119:F120)</f>
        <v>10177</v>
      </c>
      <c r="G116" s="268">
        <f>SUM(G119:G120)</f>
        <v>10177</v>
      </c>
    </row>
    <row r="117" spans="1:7" ht="19.5" customHeight="1">
      <c r="A117" s="75" t="s">
        <v>273</v>
      </c>
      <c r="B117" s="153" t="s">
        <v>536</v>
      </c>
      <c r="C117" s="153" t="s">
        <v>272</v>
      </c>
      <c r="D117" s="166"/>
      <c r="E117" s="268">
        <f>SUM(E118)</f>
        <v>10177</v>
      </c>
      <c r="F117" s="268">
        <f>SUM(F118)</f>
        <v>10177</v>
      </c>
      <c r="G117" s="268">
        <f>SUM(G118)</f>
        <v>10177</v>
      </c>
    </row>
    <row r="118" spans="1:7" ht="22.5" customHeight="1">
      <c r="A118" s="89" t="s">
        <v>159</v>
      </c>
      <c r="B118" s="153" t="s">
        <v>536</v>
      </c>
      <c r="C118" s="153" t="s">
        <v>118</v>
      </c>
      <c r="D118" s="166"/>
      <c r="E118" s="268">
        <f>SUM(E119:E120)</f>
        <v>10177</v>
      </c>
      <c r="F118" s="268">
        <f>SUM(F119:F120)</f>
        <v>10177</v>
      </c>
      <c r="G118" s="268">
        <f>SUM(G119:G120)</f>
        <v>10177</v>
      </c>
    </row>
    <row r="119" spans="1:7" ht="22.5" customHeight="1">
      <c r="A119" s="82" t="s">
        <v>251</v>
      </c>
      <c r="B119" s="153" t="s">
        <v>536</v>
      </c>
      <c r="C119" s="153" t="s">
        <v>118</v>
      </c>
      <c r="D119" s="166" t="s">
        <v>248</v>
      </c>
      <c r="E119" s="268">
        <v>8742</v>
      </c>
      <c r="F119" s="268">
        <v>8742</v>
      </c>
      <c r="G119" s="268">
        <v>8742</v>
      </c>
    </row>
    <row r="120" spans="1:7" ht="31.5" customHeight="1">
      <c r="A120" s="89" t="s">
        <v>324</v>
      </c>
      <c r="B120" s="153" t="s">
        <v>536</v>
      </c>
      <c r="C120" s="153" t="s">
        <v>118</v>
      </c>
      <c r="D120" s="166" t="s">
        <v>323</v>
      </c>
      <c r="E120" s="268">
        <v>1435</v>
      </c>
      <c r="F120" s="268">
        <v>1435</v>
      </c>
      <c r="G120" s="268">
        <v>1435</v>
      </c>
    </row>
    <row r="121" spans="1:7" ht="21" customHeight="1">
      <c r="A121" s="164" t="s">
        <v>16</v>
      </c>
      <c r="B121" s="152" t="s">
        <v>546</v>
      </c>
      <c r="C121" s="152" t="s">
        <v>182</v>
      </c>
      <c r="D121" s="275"/>
      <c r="E121" s="267">
        <f>SUM(E123)</f>
        <v>2887.2</v>
      </c>
      <c r="F121" s="267">
        <f>SUM(F123)</f>
        <v>0</v>
      </c>
      <c r="G121" s="267">
        <f>SUM(G123)</f>
        <v>0</v>
      </c>
    </row>
    <row r="122" spans="1:7" ht="30" customHeight="1">
      <c r="A122" s="46" t="s">
        <v>612</v>
      </c>
      <c r="B122" s="153" t="s">
        <v>613</v>
      </c>
      <c r="C122" s="153" t="s">
        <v>182</v>
      </c>
      <c r="D122" s="166"/>
      <c r="E122" s="268">
        <f>E123</f>
        <v>2887.2</v>
      </c>
      <c r="F122" s="268">
        <f>F123</f>
        <v>0</v>
      </c>
      <c r="G122" s="268">
        <f>G123</f>
        <v>0</v>
      </c>
    </row>
    <row r="123" spans="1:7" ht="63.75" customHeight="1">
      <c r="A123" s="89" t="s">
        <v>7</v>
      </c>
      <c r="B123" s="153" t="s">
        <v>614</v>
      </c>
      <c r="C123" s="153" t="s">
        <v>182</v>
      </c>
      <c r="D123" s="166"/>
      <c r="E123" s="268">
        <f>SUM(E124)</f>
        <v>2887.2</v>
      </c>
      <c r="F123" s="268">
        <f>SUM(F124)</f>
        <v>0</v>
      </c>
      <c r="G123" s="268">
        <f>SUM(G124)</f>
        <v>0</v>
      </c>
    </row>
    <row r="124" spans="1:7" ht="30.75" customHeight="1">
      <c r="A124" s="89" t="s">
        <v>324</v>
      </c>
      <c r="B124" s="153" t="s">
        <v>614</v>
      </c>
      <c r="C124" s="153" t="s">
        <v>182</v>
      </c>
      <c r="D124" s="166" t="s">
        <v>323</v>
      </c>
      <c r="E124" s="269">
        <v>2887.2</v>
      </c>
      <c r="F124" s="269"/>
      <c r="G124" s="269"/>
    </row>
    <row r="125" spans="1:7" ht="22.5" customHeight="1">
      <c r="A125" s="164" t="s">
        <v>64</v>
      </c>
      <c r="B125" s="152" t="s">
        <v>547</v>
      </c>
      <c r="C125" s="152" t="s">
        <v>177</v>
      </c>
      <c r="D125" s="275"/>
      <c r="E125" s="267">
        <f>SUM(E127)</f>
        <v>3200</v>
      </c>
      <c r="F125" s="267">
        <f>SUM(F127)</f>
        <v>3200</v>
      </c>
      <c r="G125" s="267">
        <f>SUM(G127)</f>
        <v>3200</v>
      </c>
    </row>
    <row r="126" spans="1:7" ht="31.5" customHeight="1">
      <c r="A126" s="46" t="s">
        <v>612</v>
      </c>
      <c r="B126" s="153" t="s">
        <v>615</v>
      </c>
      <c r="C126" s="153" t="s">
        <v>177</v>
      </c>
      <c r="D126" s="166"/>
      <c r="E126" s="268">
        <f t="shared" ref="E126:G127" si="17">SUM(E127)</f>
        <v>3200</v>
      </c>
      <c r="F126" s="268">
        <f t="shared" si="17"/>
        <v>3200</v>
      </c>
      <c r="G126" s="268">
        <f t="shared" si="17"/>
        <v>3200</v>
      </c>
    </row>
    <row r="127" spans="1:7" ht="72.75" customHeight="1">
      <c r="A127" s="89" t="s">
        <v>442</v>
      </c>
      <c r="B127" s="153" t="s">
        <v>616</v>
      </c>
      <c r="C127" s="153" t="s">
        <v>177</v>
      </c>
      <c r="D127" s="275"/>
      <c r="E127" s="268">
        <f t="shared" si="17"/>
        <v>3200</v>
      </c>
      <c r="F127" s="268">
        <f t="shared" si="17"/>
        <v>3200</v>
      </c>
      <c r="G127" s="268">
        <f t="shared" si="17"/>
        <v>3200</v>
      </c>
    </row>
    <row r="128" spans="1:7" ht="27.75" customHeight="1">
      <c r="A128" s="89" t="s">
        <v>449</v>
      </c>
      <c r="B128" s="153" t="s">
        <v>616</v>
      </c>
      <c r="C128" s="153" t="s">
        <v>177</v>
      </c>
      <c r="D128" s="166" t="s">
        <v>252</v>
      </c>
      <c r="E128" s="269">
        <v>3200</v>
      </c>
      <c r="F128" s="269">
        <v>3200</v>
      </c>
      <c r="G128" s="269">
        <v>3200</v>
      </c>
    </row>
    <row r="129" spans="1:7" ht="42.75" customHeight="1">
      <c r="A129" s="164" t="s">
        <v>1025</v>
      </c>
      <c r="B129" s="152" t="s">
        <v>548</v>
      </c>
      <c r="C129" s="158" t="s">
        <v>179</v>
      </c>
      <c r="D129" s="275"/>
      <c r="E129" s="267">
        <f>SUM(E130,E133)</f>
        <v>16300</v>
      </c>
      <c r="F129" s="267">
        <f>SUM(F130,F133)</f>
        <v>16300</v>
      </c>
      <c r="G129" s="267">
        <f>SUM(G130,G133)</f>
        <v>16300</v>
      </c>
    </row>
    <row r="130" spans="1:7" ht="29.25" customHeight="1">
      <c r="A130" s="46" t="s">
        <v>601</v>
      </c>
      <c r="B130" s="153" t="s">
        <v>611</v>
      </c>
      <c r="C130" s="159" t="s">
        <v>179</v>
      </c>
      <c r="D130" s="166"/>
      <c r="E130" s="267">
        <f t="shared" ref="E130:G131" si="18">E131</f>
        <v>650</v>
      </c>
      <c r="F130" s="267">
        <f t="shared" si="18"/>
        <v>650</v>
      </c>
      <c r="G130" s="267">
        <f t="shared" si="18"/>
        <v>650</v>
      </c>
    </row>
    <row r="131" spans="1:7" ht="19.5" customHeight="1">
      <c r="A131" s="89" t="s">
        <v>15</v>
      </c>
      <c r="B131" s="153" t="s">
        <v>602</v>
      </c>
      <c r="C131" s="159" t="s">
        <v>179</v>
      </c>
      <c r="D131" s="166"/>
      <c r="E131" s="268">
        <f t="shared" si="18"/>
        <v>650</v>
      </c>
      <c r="F131" s="268">
        <f t="shared" si="18"/>
        <v>650</v>
      </c>
      <c r="G131" s="268">
        <f t="shared" si="18"/>
        <v>650</v>
      </c>
    </row>
    <row r="132" spans="1:7" ht="29.25" customHeight="1">
      <c r="A132" s="154" t="s">
        <v>324</v>
      </c>
      <c r="B132" s="153" t="s">
        <v>602</v>
      </c>
      <c r="C132" s="159" t="s">
        <v>179</v>
      </c>
      <c r="D132" s="166" t="s">
        <v>323</v>
      </c>
      <c r="E132" s="268">
        <v>650</v>
      </c>
      <c r="F132" s="268">
        <v>650</v>
      </c>
      <c r="G132" s="268">
        <v>650</v>
      </c>
    </row>
    <row r="133" spans="1:7" ht="29.25" customHeight="1">
      <c r="A133" s="75" t="s">
        <v>610</v>
      </c>
      <c r="B133" s="153" t="s">
        <v>640</v>
      </c>
      <c r="C133" s="159" t="s">
        <v>514</v>
      </c>
      <c r="D133" s="166"/>
      <c r="E133" s="268">
        <f>SUM(E134,E136,E138)</f>
        <v>15650</v>
      </c>
      <c r="F133" s="268">
        <f>SUM(F134,F136,F138)</f>
        <v>15650</v>
      </c>
      <c r="G133" s="268">
        <f>SUM(G134,G136,G138)</f>
        <v>15650</v>
      </c>
    </row>
    <row r="134" spans="1:7" ht="24" customHeight="1">
      <c r="A134" s="165" t="s">
        <v>653</v>
      </c>
      <c r="B134" s="153" t="s">
        <v>641</v>
      </c>
      <c r="C134" s="153" t="s">
        <v>514</v>
      </c>
      <c r="D134" s="166"/>
      <c r="E134" s="268">
        <f>E135</f>
        <v>1760</v>
      </c>
      <c r="F134" s="268">
        <f>F135</f>
        <v>1760</v>
      </c>
      <c r="G134" s="268">
        <f>G135</f>
        <v>1760</v>
      </c>
    </row>
    <row r="135" spans="1:7" ht="33.75" customHeight="1">
      <c r="A135" s="154" t="s">
        <v>324</v>
      </c>
      <c r="B135" s="153" t="s">
        <v>641</v>
      </c>
      <c r="C135" s="153" t="s">
        <v>514</v>
      </c>
      <c r="D135" s="166" t="s">
        <v>323</v>
      </c>
      <c r="E135" s="268">
        <v>1760</v>
      </c>
      <c r="F135" s="268">
        <v>1760</v>
      </c>
      <c r="G135" s="268">
        <v>1760</v>
      </c>
    </row>
    <row r="136" spans="1:7" ht="25.5" customHeight="1">
      <c r="A136" s="165" t="s">
        <v>649</v>
      </c>
      <c r="B136" s="153" t="s">
        <v>642</v>
      </c>
      <c r="C136" s="153" t="s">
        <v>514</v>
      </c>
      <c r="D136" s="166"/>
      <c r="E136" s="268">
        <f>SUM(E137)</f>
        <v>1110</v>
      </c>
      <c r="F136" s="268">
        <f>SUM(F137)</f>
        <v>1110</v>
      </c>
      <c r="G136" s="268">
        <f>SUM(G137)</f>
        <v>1110</v>
      </c>
    </row>
    <row r="137" spans="1:7" ht="24" customHeight="1">
      <c r="A137" s="89" t="s">
        <v>648</v>
      </c>
      <c r="B137" s="153" t="s">
        <v>642</v>
      </c>
      <c r="C137" s="159" t="s">
        <v>514</v>
      </c>
      <c r="D137" s="166" t="s">
        <v>646</v>
      </c>
      <c r="E137" s="268">
        <v>1110</v>
      </c>
      <c r="F137" s="268">
        <v>1110</v>
      </c>
      <c r="G137" s="268">
        <v>1110</v>
      </c>
    </row>
    <row r="138" spans="1:7" ht="26.25" customHeight="1">
      <c r="A138" s="165" t="s">
        <v>673</v>
      </c>
      <c r="B138" s="153" t="s">
        <v>643</v>
      </c>
      <c r="C138" s="159" t="s">
        <v>514</v>
      </c>
      <c r="D138" s="166"/>
      <c r="E138" s="268">
        <f>E139</f>
        <v>12780</v>
      </c>
      <c r="F138" s="268">
        <f>F139</f>
        <v>12780</v>
      </c>
      <c r="G138" s="268">
        <f>G139</f>
        <v>12780</v>
      </c>
    </row>
    <row r="139" spans="1:7" ht="23.25" customHeight="1">
      <c r="A139" s="89" t="s">
        <v>648</v>
      </c>
      <c r="B139" s="153" t="s">
        <v>643</v>
      </c>
      <c r="C139" s="159" t="s">
        <v>514</v>
      </c>
      <c r="D139" s="166" t="s">
        <v>646</v>
      </c>
      <c r="E139" s="268">
        <v>12780</v>
      </c>
      <c r="F139" s="268">
        <v>12780</v>
      </c>
      <c r="G139" s="268">
        <v>12780</v>
      </c>
    </row>
    <row r="140" spans="1:7" ht="24.75" customHeight="1">
      <c r="A140" s="151" t="s">
        <v>1030</v>
      </c>
      <c r="B140" s="152" t="s">
        <v>545</v>
      </c>
      <c r="C140" s="152"/>
      <c r="D140" s="275"/>
      <c r="E140" s="267">
        <f>E141+E146</f>
        <v>9700</v>
      </c>
      <c r="F140" s="267">
        <f>F141+F146</f>
        <v>9700</v>
      </c>
      <c r="G140" s="267">
        <f>G141+G146</f>
        <v>9700</v>
      </c>
    </row>
    <row r="141" spans="1:7" ht="29.25" customHeight="1">
      <c r="A141" s="89" t="s">
        <v>568</v>
      </c>
      <c r="B141" s="153" t="s">
        <v>606</v>
      </c>
      <c r="C141" s="152"/>
      <c r="D141" s="275"/>
      <c r="E141" s="268">
        <f>E142</f>
        <v>1500</v>
      </c>
      <c r="F141" s="268">
        <f>F142</f>
        <v>1500</v>
      </c>
      <c r="G141" s="268">
        <f>G142</f>
        <v>1500</v>
      </c>
    </row>
    <row r="142" spans="1:7" ht="27" customHeight="1">
      <c r="A142" s="89" t="s">
        <v>17</v>
      </c>
      <c r="B142" s="153" t="s">
        <v>606</v>
      </c>
      <c r="C142" s="153"/>
      <c r="D142" s="275"/>
      <c r="E142" s="268">
        <f>SUM(E143)</f>
        <v>1500</v>
      </c>
      <c r="F142" s="268">
        <f>SUM(F143)</f>
        <v>1500</v>
      </c>
      <c r="G142" s="268">
        <f>SUM(G143)</f>
        <v>1500</v>
      </c>
    </row>
    <row r="143" spans="1:7" ht="16.5" customHeight="1">
      <c r="A143" s="89" t="s">
        <v>215</v>
      </c>
      <c r="B143" s="153" t="s">
        <v>738</v>
      </c>
      <c r="C143" s="153" t="s">
        <v>381</v>
      </c>
      <c r="D143" s="275"/>
      <c r="E143" s="268">
        <f t="shared" ref="E143:G144" si="19">E144</f>
        <v>1500</v>
      </c>
      <c r="F143" s="268">
        <f t="shared" si="19"/>
        <v>1500</v>
      </c>
      <c r="G143" s="268">
        <f t="shared" si="19"/>
        <v>1500</v>
      </c>
    </row>
    <row r="144" spans="1:7" ht="20.25" customHeight="1">
      <c r="A144" s="89" t="s">
        <v>196</v>
      </c>
      <c r="B144" s="153" t="s">
        <v>738</v>
      </c>
      <c r="C144" s="153" t="s">
        <v>182</v>
      </c>
      <c r="D144" s="275"/>
      <c r="E144" s="268">
        <f t="shared" si="19"/>
        <v>1500</v>
      </c>
      <c r="F144" s="268">
        <f t="shared" si="19"/>
        <v>1500</v>
      </c>
      <c r="G144" s="268">
        <f t="shared" si="19"/>
        <v>1500</v>
      </c>
    </row>
    <row r="145" spans="1:7" ht="30" customHeight="1">
      <c r="A145" s="154" t="s">
        <v>256</v>
      </c>
      <c r="B145" s="153" t="s">
        <v>738</v>
      </c>
      <c r="C145" s="153" t="s">
        <v>182</v>
      </c>
      <c r="D145" s="166" t="s">
        <v>254</v>
      </c>
      <c r="E145" s="268">
        <v>1500</v>
      </c>
      <c r="F145" s="268">
        <v>1500</v>
      </c>
      <c r="G145" s="268">
        <v>1500</v>
      </c>
    </row>
    <row r="146" spans="1:7" ht="33" customHeight="1">
      <c r="A146" s="39" t="s">
        <v>725</v>
      </c>
      <c r="B146" s="153" t="s">
        <v>883</v>
      </c>
      <c r="C146" s="153" t="s">
        <v>182</v>
      </c>
      <c r="D146" s="166" t="s">
        <v>254</v>
      </c>
      <c r="E146" s="268">
        <v>8200</v>
      </c>
      <c r="F146" s="268">
        <v>8200</v>
      </c>
      <c r="G146" s="268">
        <v>8200</v>
      </c>
    </row>
    <row r="147" spans="1:7" ht="38.25" customHeight="1">
      <c r="A147" s="164" t="s">
        <v>1007</v>
      </c>
      <c r="B147" s="152" t="s">
        <v>413</v>
      </c>
      <c r="C147" s="152"/>
      <c r="D147" s="277"/>
      <c r="E147" s="270">
        <f t="shared" ref="E147:G149" si="20">SUM(E148)</f>
        <v>1000</v>
      </c>
      <c r="F147" s="270">
        <f t="shared" si="20"/>
        <v>1000</v>
      </c>
      <c r="G147" s="270">
        <f t="shared" si="20"/>
        <v>1000</v>
      </c>
    </row>
    <row r="148" spans="1:7" ht="31.5" customHeight="1">
      <c r="A148" s="89" t="s">
        <v>566</v>
      </c>
      <c r="B148" s="153" t="s">
        <v>589</v>
      </c>
      <c r="C148" s="153"/>
      <c r="D148" s="278"/>
      <c r="E148" s="269">
        <f t="shared" si="20"/>
        <v>1000</v>
      </c>
      <c r="F148" s="269">
        <f t="shared" si="20"/>
        <v>1000</v>
      </c>
      <c r="G148" s="269">
        <f t="shared" si="20"/>
        <v>1000</v>
      </c>
    </row>
    <row r="149" spans="1:7" ht="38.25" customHeight="1">
      <c r="A149" s="46" t="s">
        <v>934</v>
      </c>
      <c r="B149" s="153" t="s">
        <v>590</v>
      </c>
      <c r="C149" s="153"/>
      <c r="D149" s="278"/>
      <c r="E149" s="269">
        <f t="shared" si="20"/>
        <v>1000</v>
      </c>
      <c r="F149" s="269">
        <f t="shared" si="20"/>
        <v>1000</v>
      </c>
      <c r="G149" s="269">
        <f t="shared" si="20"/>
        <v>1000</v>
      </c>
    </row>
    <row r="150" spans="1:7" ht="21" customHeight="1">
      <c r="A150" s="89" t="s">
        <v>270</v>
      </c>
      <c r="B150" s="153" t="s">
        <v>590</v>
      </c>
      <c r="C150" s="163" t="s">
        <v>271</v>
      </c>
      <c r="D150" s="278"/>
      <c r="E150" s="269">
        <f t="shared" ref="E150:G151" si="21">E151</f>
        <v>1000</v>
      </c>
      <c r="F150" s="269">
        <f t="shared" si="21"/>
        <v>1000</v>
      </c>
      <c r="G150" s="269">
        <f t="shared" si="21"/>
        <v>1000</v>
      </c>
    </row>
    <row r="151" spans="1:7" ht="23.25" customHeight="1">
      <c r="A151" s="155" t="s">
        <v>113</v>
      </c>
      <c r="B151" s="153" t="s">
        <v>590</v>
      </c>
      <c r="C151" s="153" t="s">
        <v>490</v>
      </c>
      <c r="D151" s="278"/>
      <c r="E151" s="269">
        <f t="shared" si="21"/>
        <v>1000</v>
      </c>
      <c r="F151" s="269">
        <f t="shared" si="21"/>
        <v>1000</v>
      </c>
      <c r="G151" s="269">
        <f t="shared" si="21"/>
        <v>1000</v>
      </c>
    </row>
    <row r="152" spans="1:7" ht="33" customHeight="1">
      <c r="A152" s="154" t="s">
        <v>324</v>
      </c>
      <c r="B152" s="153" t="s">
        <v>590</v>
      </c>
      <c r="C152" s="153" t="s">
        <v>490</v>
      </c>
      <c r="D152" s="166" t="s">
        <v>323</v>
      </c>
      <c r="E152" s="268">
        <v>1000</v>
      </c>
      <c r="F152" s="268">
        <v>1000</v>
      </c>
      <c r="G152" s="268">
        <v>1000</v>
      </c>
    </row>
    <row r="153" spans="1:7" ht="69" hidden="1" customHeight="1">
      <c r="A153" s="160"/>
      <c r="B153" s="152" t="s">
        <v>414</v>
      </c>
      <c r="C153" s="153"/>
      <c r="D153" s="166"/>
      <c r="E153" s="267">
        <v>0</v>
      </c>
      <c r="F153" s="267"/>
      <c r="G153" s="267">
        <v>0</v>
      </c>
    </row>
    <row r="154" spans="1:7" ht="19.5" hidden="1" customHeight="1">
      <c r="A154" s="48"/>
      <c r="B154" s="152" t="s">
        <v>681</v>
      </c>
      <c r="C154" s="152"/>
      <c r="D154" s="275"/>
      <c r="E154" s="267">
        <f>E155</f>
        <v>0</v>
      </c>
      <c r="F154" s="267"/>
      <c r="G154" s="267">
        <f>G155</f>
        <v>0</v>
      </c>
    </row>
    <row r="155" spans="1:7" ht="22.5" hidden="1" customHeight="1">
      <c r="A155" s="46"/>
      <c r="B155" s="153" t="s">
        <v>682</v>
      </c>
      <c r="C155" s="153"/>
      <c r="D155" s="166"/>
      <c r="E155" s="268">
        <v>0</v>
      </c>
      <c r="F155" s="268"/>
      <c r="G155" s="268">
        <v>0</v>
      </c>
    </row>
    <row r="156" spans="1:7" ht="42.75" hidden="1" customHeight="1">
      <c r="A156" s="154"/>
      <c r="B156" s="153" t="s">
        <v>683</v>
      </c>
      <c r="C156" s="153"/>
      <c r="D156" s="166"/>
      <c r="E156" s="268">
        <v>0</v>
      </c>
      <c r="F156" s="268"/>
      <c r="G156" s="268">
        <v>0</v>
      </c>
    </row>
    <row r="157" spans="1:7" ht="35.25" hidden="1" customHeight="1">
      <c r="A157" s="89"/>
      <c r="B157" s="153" t="s">
        <v>683</v>
      </c>
      <c r="C157" s="153" t="s">
        <v>381</v>
      </c>
      <c r="D157" s="166"/>
      <c r="E157" s="268">
        <f>E158</f>
        <v>0</v>
      </c>
      <c r="F157" s="268"/>
      <c r="G157" s="268">
        <f>G158</f>
        <v>0</v>
      </c>
    </row>
    <row r="158" spans="1:7" ht="58.5" hidden="1" customHeight="1">
      <c r="A158" s="89"/>
      <c r="B158" s="153" t="s">
        <v>683</v>
      </c>
      <c r="C158" s="153" t="s">
        <v>182</v>
      </c>
      <c r="D158" s="166"/>
      <c r="E158" s="268">
        <f>E159</f>
        <v>0</v>
      </c>
      <c r="F158" s="268"/>
      <c r="G158" s="268">
        <f>G159</f>
        <v>0</v>
      </c>
    </row>
    <row r="159" spans="1:7" ht="47.25" hidden="1" customHeight="1">
      <c r="A159" s="154"/>
      <c r="B159" s="153" t="s">
        <v>683</v>
      </c>
      <c r="C159" s="153" t="s">
        <v>182</v>
      </c>
      <c r="D159" s="166" t="s">
        <v>254</v>
      </c>
      <c r="E159" s="268">
        <v>0</v>
      </c>
      <c r="F159" s="268"/>
      <c r="G159" s="268">
        <v>0</v>
      </c>
    </row>
    <row r="160" spans="1:7" ht="38.25" customHeight="1">
      <c r="A160" s="157" t="s">
        <v>1016</v>
      </c>
      <c r="B160" s="152" t="s">
        <v>423</v>
      </c>
      <c r="C160" s="152"/>
      <c r="D160" s="275"/>
      <c r="E160" s="267">
        <f t="shared" ref="E160:G161" si="22">SUM(E161)</f>
        <v>3000</v>
      </c>
      <c r="F160" s="267">
        <f t="shared" si="22"/>
        <v>3000</v>
      </c>
      <c r="G160" s="267">
        <f t="shared" si="22"/>
        <v>3000</v>
      </c>
    </row>
    <row r="161" spans="1:7" ht="33.75" customHeight="1">
      <c r="A161" s="89" t="s">
        <v>567</v>
      </c>
      <c r="B161" s="153" t="s">
        <v>423</v>
      </c>
      <c r="C161" s="153"/>
      <c r="D161" s="166"/>
      <c r="E161" s="268">
        <f t="shared" si="22"/>
        <v>3000</v>
      </c>
      <c r="F161" s="268">
        <f t="shared" si="22"/>
        <v>3000</v>
      </c>
      <c r="G161" s="268">
        <f t="shared" si="22"/>
        <v>3000</v>
      </c>
    </row>
    <row r="162" spans="1:7" ht="21.75" customHeight="1">
      <c r="A162" s="154" t="s">
        <v>358</v>
      </c>
      <c r="B162" s="153" t="s">
        <v>992</v>
      </c>
      <c r="C162" s="153"/>
      <c r="D162" s="166"/>
      <c r="E162" s="268">
        <f>E163</f>
        <v>3000</v>
      </c>
      <c r="F162" s="268">
        <f>F163</f>
        <v>3000</v>
      </c>
      <c r="G162" s="268">
        <f>G163</f>
        <v>3000</v>
      </c>
    </row>
    <row r="163" spans="1:7" ht="21" customHeight="1">
      <c r="A163" s="89" t="s">
        <v>270</v>
      </c>
      <c r="B163" s="153" t="s">
        <v>585</v>
      </c>
      <c r="C163" s="163" t="s">
        <v>271</v>
      </c>
      <c r="D163" s="166"/>
      <c r="E163" s="268">
        <f>E164+E166</f>
        <v>3000</v>
      </c>
      <c r="F163" s="268">
        <f t="shared" ref="F163:G163" si="23">F164+F166</f>
        <v>3000</v>
      </c>
      <c r="G163" s="268">
        <f t="shared" si="23"/>
        <v>3000</v>
      </c>
    </row>
    <row r="164" spans="1:7" ht="20.25" customHeight="1">
      <c r="A164" s="155" t="s">
        <v>113</v>
      </c>
      <c r="B164" s="153" t="s">
        <v>585</v>
      </c>
      <c r="C164" s="153" t="s">
        <v>490</v>
      </c>
      <c r="D164" s="166"/>
      <c r="E164" s="268">
        <f>E165</f>
        <v>1500</v>
      </c>
      <c r="F164" s="268">
        <f>F165</f>
        <v>1500</v>
      </c>
      <c r="G164" s="268">
        <f>G165</f>
        <v>1500</v>
      </c>
    </row>
    <row r="165" spans="1:7" ht="27.75" customHeight="1">
      <c r="A165" s="154" t="s">
        <v>324</v>
      </c>
      <c r="B165" s="153" t="s">
        <v>585</v>
      </c>
      <c r="C165" s="153" t="s">
        <v>490</v>
      </c>
      <c r="D165" s="166" t="s">
        <v>323</v>
      </c>
      <c r="E165" s="268">
        <v>1500</v>
      </c>
      <c r="F165" s="268">
        <v>1500</v>
      </c>
      <c r="G165" s="268">
        <v>1500</v>
      </c>
    </row>
    <row r="166" spans="1:7" ht="24" customHeight="1">
      <c r="A166" s="86" t="s">
        <v>923</v>
      </c>
      <c r="B166" s="92" t="s">
        <v>925</v>
      </c>
      <c r="C166" s="153" t="s">
        <v>490</v>
      </c>
      <c r="D166" s="166"/>
      <c r="E166" s="268">
        <f>E167</f>
        <v>1500</v>
      </c>
      <c r="F166" s="268">
        <f t="shared" ref="F166:G166" si="24">F167</f>
        <v>1500</v>
      </c>
      <c r="G166" s="268">
        <f t="shared" si="24"/>
        <v>1500</v>
      </c>
    </row>
    <row r="167" spans="1:7" ht="33" customHeight="1">
      <c r="A167" s="86" t="s">
        <v>324</v>
      </c>
      <c r="B167" s="92" t="s">
        <v>925</v>
      </c>
      <c r="C167" s="153" t="s">
        <v>490</v>
      </c>
      <c r="D167" s="166" t="s">
        <v>323</v>
      </c>
      <c r="E167" s="268">
        <v>1500</v>
      </c>
      <c r="F167" s="268">
        <v>1500</v>
      </c>
      <c r="G167" s="268">
        <v>1500</v>
      </c>
    </row>
    <row r="168" spans="1:7" ht="45" customHeight="1">
      <c r="A168" s="151" t="s">
        <v>1031</v>
      </c>
      <c r="B168" s="152" t="s">
        <v>425</v>
      </c>
      <c r="C168" s="152"/>
      <c r="D168" s="275"/>
      <c r="E168" s="267">
        <f t="shared" ref="E168:G169" si="25">E169</f>
        <v>84784.5</v>
      </c>
      <c r="F168" s="267">
        <f t="shared" si="25"/>
        <v>45008.5</v>
      </c>
      <c r="G168" s="267">
        <f t="shared" si="25"/>
        <v>45008.5</v>
      </c>
    </row>
    <row r="169" spans="1:7" ht="34.5" customHeight="1">
      <c r="A169" s="162" t="s">
        <v>580</v>
      </c>
      <c r="B169" s="153" t="s">
        <v>582</v>
      </c>
      <c r="C169" s="153"/>
      <c r="D169" s="166"/>
      <c r="E169" s="268">
        <f t="shared" si="25"/>
        <v>84784.5</v>
      </c>
      <c r="F169" s="268">
        <f t="shared" si="25"/>
        <v>45008.5</v>
      </c>
      <c r="G169" s="268">
        <f t="shared" si="25"/>
        <v>45008.5</v>
      </c>
    </row>
    <row r="170" spans="1:7" ht="35.25" customHeight="1">
      <c r="A170" s="155" t="s">
        <v>259</v>
      </c>
      <c r="B170" s="153" t="s">
        <v>426</v>
      </c>
      <c r="C170" s="153"/>
      <c r="D170" s="166"/>
      <c r="E170" s="268">
        <f>E173+E177+E178</f>
        <v>84784.5</v>
      </c>
      <c r="F170" s="268">
        <f>F173+F177+F178</f>
        <v>45008.5</v>
      </c>
      <c r="G170" s="268">
        <f>G173+G177+G178</f>
        <v>45008.5</v>
      </c>
    </row>
    <row r="171" spans="1:7" ht="22.5" customHeight="1">
      <c r="A171" s="89" t="s">
        <v>270</v>
      </c>
      <c r="B171" s="153" t="s">
        <v>426</v>
      </c>
      <c r="C171" s="163" t="s">
        <v>271</v>
      </c>
      <c r="D171" s="166"/>
      <c r="E171" s="268">
        <f>E172+E174</f>
        <v>21804</v>
      </c>
      <c r="F171" s="268">
        <f>F172+F174</f>
        <v>22028</v>
      </c>
      <c r="G171" s="268">
        <f>G172+G174</f>
        <v>22028</v>
      </c>
    </row>
    <row r="172" spans="1:7" ht="22.5" customHeight="1">
      <c r="A172" s="89" t="s">
        <v>210</v>
      </c>
      <c r="B172" s="153" t="s">
        <v>426</v>
      </c>
      <c r="C172" s="153" t="s">
        <v>211</v>
      </c>
      <c r="D172" s="166"/>
      <c r="E172" s="268">
        <f>E173</f>
        <v>18304</v>
      </c>
      <c r="F172" s="268">
        <f>F173</f>
        <v>19528</v>
      </c>
      <c r="G172" s="268">
        <f>G173</f>
        <v>19528</v>
      </c>
    </row>
    <row r="173" spans="1:7" ht="27.75" customHeight="1">
      <c r="A173" s="89" t="s">
        <v>324</v>
      </c>
      <c r="B173" s="153" t="s">
        <v>426</v>
      </c>
      <c r="C173" s="153" t="s">
        <v>211</v>
      </c>
      <c r="D173" s="166" t="s">
        <v>323</v>
      </c>
      <c r="E173" s="268">
        <v>18304</v>
      </c>
      <c r="F173" s="268">
        <v>19528</v>
      </c>
      <c r="G173" s="268">
        <v>19528</v>
      </c>
    </row>
    <row r="174" spans="1:7" ht="21.75" customHeight="1">
      <c r="A174" s="89" t="s">
        <v>19</v>
      </c>
      <c r="B174" s="153" t="s">
        <v>644</v>
      </c>
      <c r="C174" s="153"/>
      <c r="D174" s="166"/>
      <c r="E174" s="268">
        <f t="shared" ref="E174:G176" si="26">E175</f>
        <v>3500</v>
      </c>
      <c r="F174" s="268">
        <f t="shared" si="26"/>
        <v>2500</v>
      </c>
      <c r="G174" s="268">
        <f t="shared" si="26"/>
        <v>2500</v>
      </c>
    </row>
    <row r="175" spans="1:7" ht="18" customHeight="1">
      <c r="A175" s="89" t="s">
        <v>270</v>
      </c>
      <c r="B175" s="153" t="s">
        <v>644</v>
      </c>
      <c r="C175" s="163" t="s">
        <v>271</v>
      </c>
      <c r="D175" s="166"/>
      <c r="E175" s="268">
        <f t="shared" si="26"/>
        <v>3500</v>
      </c>
      <c r="F175" s="268">
        <f t="shared" si="26"/>
        <v>2500</v>
      </c>
      <c r="G175" s="268">
        <f t="shared" si="26"/>
        <v>2500</v>
      </c>
    </row>
    <row r="176" spans="1:7" ht="22.5" customHeight="1">
      <c r="A176" s="89" t="s">
        <v>210</v>
      </c>
      <c r="B176" s="153" t="s">
        <v>644</v>
      </c>
      <c r="C176" s="153" t="s">
        <v>211</v>
      </c>
      <c r="D176" s="166"/>
      <c r="E176" s="268">
        <f t="shared" si="26"/>
        <v>3500</v>
      </c>
      <c r="F176" s="268">
        <f t="shared" si="26"/>
        <v>2500</v>
      </c>
      <c r="G176" s="268">
        <f t="shared" si="26"/>
        <v>2500</v>
      </c>
    </row>
    <row r="177" spans="1:7" ht="30.75" customHeight="1">
      <c r="A177" s="89" t="s">
        <v>324</v>
      </c>
      <c r="B177" s="153" t="s">
        <v>644</v>
      </c>
      <c r="C177" s="153" t="s">
        <v>211</v>
      </c>
      <c r="D177" s="166" t="s">
        <v>323</v>
      </c>
      <c r="E177" s="268">
        <v>3500</v>
      </c>
      <c r="F177" s="268">
        <v>2500</v>
      </c>
      <c r="G177" s="268">
        <v>2500</v>
      </c>
    </row>
    <row r="178" spans="1:7" ht="43.5" customHeight="1">
      <c r="A178" s="89" t="s">
        <v>761</v>
      </c>
      <c r="B178" s="153" t="s">
        <v>762</v>
      </c>
      <c r="C178" s="153" t="s">
        <v>211</v>
      </c>
      <c r="D178" s="166" t="s">
        <v>323</v>
      </c>
      <c r="E178" s="268">
        <v>62980.5</v>
      </c>
      <c r="F178" s="268">
        <v>22980.5</v>
      </c>
      <c r="G178" s="268">
        <v>22980.5</v>
      </c>
    </row>
    <row r="179" spans="1:7" ht="45" customHeight="1">
      <c r="A179" s="151" t="s">
        <v>1011</v>
      </c>
      <c r="B179" s="152" t="s">
        <v>427</v>
      </c>
      <c r="C179" s="152"/>
      <c r="D179" s="275"/>
      <c r="E179" s="267">
        <f>E182</f>
        <v>35000</v>
      </c>
      <c r="F179" s="267">
        <f t="shared" ref="F179:G179" si="27">F182</f>
        <v>27000</v>
      </c>
      <c r="G179" s="267">
        <f t="shared" si="27"/>
        <v>27000</v>
      </c>
    </row>
    <row r="180" spans="1:7" ht="24.95" hidden="1" customHeight="1">
      <c r="A180" s="154" t="s">
        <v>960</v>
      </c>
      <c r="B180" s="166" t="s">
        <v>962</v>
      </c>
      <c r="C180" s="166" t="s">
        <v>145</v>
      </c>
      <c r="D180" s="166"/>
      <c r="E180" s="167"/>
      <c r="F180" s="167"/>
      <c r="G180" s="167"/>
    </row>
    <row r="181" spans="1:7" ht="24.95" hidden="1" customHeight="1">
      <c r="A181" s="117" t="s">
        <v>324</v>
      </c>
      <c r="B181" s="166" t="s">
        <v>962</v>
      </c>
      <c r="C181" s="166" t="s">
        <v>145</v>
      </c>
      <c r="D181" s="166" t="s">
        <v>323</v>
      </c>
      <c r="E181" s="167"/>
      <c r="F181" s="167"/>
      <c r="G181" s="167"/>
    </row>
    <row r="182" spans="1:7" ht="30" customHeight="1">
      <c r="A182" s="89" t="s">
        <v>688</v>
      </c>
      <c r="B182" s="153" t="s">
        <v>591</v>
      </c>
      <c r="C182" s="153"/>
      <c r="D182" s="166"/>
      <c r="E182" s="268">
        <f>E183</f>
        <v>35000</v>
      </c>
      <c r="F182" s="268">
        <f t="shared" ref="F182:G183" si="28">F183</f>
        <v>27000</v>
      </c>
      <c r="G182" s="268">
        <f t="shared" si="28"/>
        <v>27000</v>
      </c>
    </row>
    <row r="183" spans="1:7" ht="24.95" customHeight="1">
      <c r="A183" s="168" t="s">
        <v>689</v>
      </c>
      <c r="B183" s="153" t="s">
        <v>592</v>
      </c>
      <c r="C183" s="153"/>
      <c r="D183" s="166"/>
      <c r="E183" s="268">
        <f>E184</f>
        <v>35000</v>
      </c>
      <c r="F183" s="268">
        <f t="shared" si="28"/>
        <v>27000</v>
      </c>
      <c r="G183" s="268">
        <f t="shared" si="28"/>
        <v>27000</v>
      </c>
    </row>
    <row r="184" spans="1:7" s="281" customFormat="1" ht="24.95" customHeight="1">
      <c r="A184" s="280" t="s">
        <v>516</v>
      </c>
      <c r="B184" s="166" t="s">
        <v>592</v>
      </c>
      <c r="C184" s="166" t="s">
        <v>517</v>
      </c>
      <c r="D184" s="166"/>
      <c r="E184" s="268">
        <f>E185+E189+E191+E193+E195+E187</f>
        <v>35000</v>
      </c>
      <c r="F184" s="268">
        <f>F185+F189+F191+F193+F195+F187</f>
        <v>27000</v>
      </c>
      <c r="G184" s="268">
        <f t="shared" ref="G184" si="29">G185+G189+G191+G193+G195+G187</f>
        <v>27000</v>
      </c>
    </row>
    <row r="185" spans="1:7" s="281" customFormat="1" ht="24.95" customHeight="1">
      <c r="A185" s="280" t="s">
        <v>456</v>
      </c>
      <c r="B185" s="166" t="s">
        <v>592</v>
      </c>
      <c r="C185" s="166" t="s">
        <v>518</v>
      </c>
      <c r="D185" s="166"/>
      <c r="E185" s="268">
        <f>E186</f>
        <v>16200</v>
      </c>
      <c r="F185" s="268">
        <f>F186</f>
        <v>16200</v>
      </c>
      <c r="G185" s="268">
        <f>G186</f>
        <v>16200</v>
      </c>
    </row>
    <row r="186" spans="1:7" s="281" customFormat="1" ht="24.95" customHeight="1">
      <c r="A186" s="117" t="s">
        <v>324</v>
      </c>
      <c r="B186" s="166" t="s">
        <v>592</v>
      </c>
      <c r="C186" s="166" t="s">
        <v>518</v>
      </c>
      <c r="D186" s="166" t="s">
        <v>323</v>
      </c>
      <c r="E186" s="113">
        <v>16200</v>
      </c>
      <c r="F186" s="113">
        <v>16200</v>
      </c>
      <c r="G186" s="113">
        <v>16200</v>
      </c>
    </row>
    <row r="187" spans="1:7" s="281" customFormat="1" ht="25.5" customHeight="1">
      <c r="A187" s="117" t="s">
        <v>358</v>
      </c>
      <c r="B187" s="166" t="s">
        <v>691</v>
      </c>
      <c r="C187" s="166"/>
      <c r="D187" s="166"/>
      <c r="E187" s="268">
        <f>E188</f>
        <v>4000</v>
      </c>
      <c r="F187" s="268">
        <f>F188</f>
        <v>4000</v>
      </c>
      <c r="G187" s="268">
        <f>G188</f>
        <v>4000</v>
      </c>
    </row>
    <row r="188" spans="1:7" s="281" customFormat="1" ht="30" customHeight="1">
      <c r="A188" s="117" t="s">
        <v>324</v>
      </c>
      <c r="B188" s="166" t="s">
        <v>691</v>
      </c>
      <c r="C188" s="166" t="s">
        <v>518</v>
      </c>
      <c r="D188" s="166" t="s">
        <v>323</v>
      </c>
      <c r="E188" s="268">
        <v>4000</v>
      </c>
      <c r="F188" s="268">
        <v>4000</v>
      </c>
      <c r="G188" s="268">
        <v>4000</v>
      </c>
    </row>
    <row r="189" spans="1:7" s="281" customFormat="1" ht="24" customHeight="1">
      <c r="A189" s="117" t="s">
        <v>358</v>
      </c>
      <c r="B189" s="166" t="s">
        <v>691</v>
      </c>
      <c r="C189" s="166" t="s">
        <v>766</v>
      </c>
      <c r="D189" s="166"/>
      <c r="E189" s="268">
        <f>E190</f>
        <v>3800</v>
      </c>
      <c r="F189" s="268">
        <f>F190</f>
        <v>3800</v>
      </c>
      <c r="G189" s="268">
        <f>G190</f>
        <v>3800</v>
      </c>
    </row>
    <row r="190" spans="1:7" s="281" customFormat="1" ht="30" customHeight="1">
      <c r="A190" s="117" t="s">
        <v>324</v>
      </c>
      <c r="B190" s="166" t="s">
        <v>691</v>
      </c>
      <c r="C190" s="166" t="s">
        <v>766</v>
      </c>
      <c r="D190" s="166" t="s">
        <v>323</v>
      </c>
      <c r="E190" s="268">
        <v>3800</v>
      </c>
      <c r="F190" s="268">
        <v>3800</v>
      </c>
      <c r="G190" s="268">
        <v>3800</v>
      </c>
    </row>
    <row r="191" spans="1:7" s="281" customFormat="1" ht="24.75" customHeight="1">
      <c r="A191" s="117" t="s">
        <v>358</v>
      </c>
      <c r="B191" s="166" t="s">
        <v>691</v>
      </c>
      <c r="C191" s="166" t="s">
        <v>521</v>
      </c>
      <c r="D191" s="166"/>
      <c r="E191" s="268">
        <f>E192</f>
        <v>5000</v>
      </c>
      <c r="F191" s="268">
        <f>F192</f>
        <v>1000</v>
      </c>
      <c r="G191" s="268">
        <f>G192</f>
        <v>1000</v>
      </c>
    </row>
    <row r="192" spans="1:7" ht="30" customHeight="1">
      <c r="A192" s="154" t="s">
        <v>324</v>
      </c>
      <c r="B192" s="153" t="s">
        <v>691</v>
      </c>
      <c r="C192" s="153" t="s">
        <v>521</v>
      </c>
      <c r="D192" s="166" t="s">
        <v>323</v>
      </c>
      <c r="E192" s="268">
        <v>5000</v>
      </c>
      <c r="F192" s="268">
        <v>1000</v>
      </c>
      <c r="G192" s="268">
        <v>1000</v>
      </c>
    </row>
    <row r="193" spans="1:7" ht="24.75" customHeight="1">
      <c r="A193" s="154" t="s">
        <v>358</v>
      </c>
      <c r="B193" s="153" t="s">
        <v>691</v>
      </c>
      <c r="C193" s="153" t="s">
        <v>186</v>
      </c>
      <c r="D193" s="166"/>
      <c r="E193" s="268">
        <f>E194</f>
        <v>5000</v>
      </c>
      <c r="F193" s="268">
        <f>F194</f>
        <v>1000</v>
      </c>
      <c r="G193" s="268">
        <f>G194</f>
        <v>1000</v>
      </c>
    </row>
    <row r="194" spans="1:7" ht="30" customHeight="1">
      <c r="A194" s="154" t="s">
        <v>324</v>
      </c>
      <c r="B194" s="153" t="s">
        <v>691</v>
      </c>
      <c r="C194" s="153" t="s">
        <v>186</v>
      </c>
      <c r="D194" s="166" t="s">
        <v>323</v>
      </c>
      <c r="E194" s="268">
        <v>5000</v>
      </c>
      <c r="F194" s="268">
        <v>1000</v>
      </c>
      <c r="G194" s="268">
        <v>1000</v>
      </c>
    </row>
    <row r="195" spans="1:7" ht="24" customHeight="1">
      <c r="A195" s="154" t="s">
        <v>358</v>
      </c>
      <c r="B195" s="153" t="s">
        <v>691</v>
      </c>
      <c r="C195" s="153" t="s">
        <v>514</v>
      </c>
      <c r="D195" s="166"/>
      <c r="E195" s="268">
        <f>E196</f>
        <v>1000</v>
      </c>
      <c r="F195" s="268">
        <f>F196</f>
        <v>1000</v>
      </c>
      <c r="G195" s="268">
        <f>G196</f>
        <v>1000</v>
      </c>
    </row>
    <row r="196" spans="1:7" ht="30" customHeight="1">
      <c r="A196" s="154" t="s">
        <v>324</v>
      </c>
      <c r="B196" s="153" t="s">
        <v>691</v>
      </c>
      <c r="C196" s="153" t="s">
        <v>514</v>
      </c>
      <c r="D196" s="166" t="s">
        <v>323</v>
      </c>
      <c r="E196" s="268">
        <v>1000</v>
      </c>
      <c r="F196" s="268">
        <v>1000</v>
      </c>
      <c r="G196" s="268">
        <v>1000</v>
      </c>
    </row>
    <row r="197" spans="1:7" ht="43.5" customHeight="1">
      <c r="A197" s="84" t="s">
        <v>675</v>
      </c>
      <c r="B197" s="139" t="s">
        <v>676</v>
      </c>
      <c r="C197" s="139" t="s">
        <v>145</v>
      </c>
      <c r="D197" s="166"/>
      <c r="E197" s="267">
        <f>E198</f>
        <v>6250</v>
      </c>
      <c r="F197" s="268"/>
      <c r="G197" s="268"/>
    </row>
    <row r="198" spans="1:7" ht="30" customHeight="1">
      <c r="A198" s="85" t="s">
        <v>677</v>
      </c>
      <c r="B198" s="92" t="s">
        <v>678</v>
      </c>
      <c r="C198" s="92" t="s">
        <v>145</v>
      </c>
      <c r="D198" s="166"/>
      <c r="E198" s="268">
        <f>E199</f>
        <v>6250</v>
      </c>
      <c r="F198" s="268"/>
      <c r="G198" s="268"/>
    </row>
    <row r="199" spans="1:7" ht="23.25" customHeight="1">
      <c r="A199" s="214" t="s">
        <v>679</v>
      </c>
      <c r="B199" s="92" t="s">
        <v>680</v>
      </c>
      <c r="C199" s="92" t="s">
        <v>145</v>
      </c>
      <c r="D199" s="166"/>
      <c r="E199" s="268">
        <f>E200</f>
        <v>6250</v>
      </c>
      <c r="F199" s="268"/>
      <c r="G199" s="268"/>
    </row>
    <row r="200" spans="1:7" ht="30" customHeight="1">
      <c r="A200" s="85" t="s">
        <v>723</v>
      </c>
      <c r="B200" s="92" t="s">
        <v>680</v>
      </c>
      <c r="C200" s="92" t="s">
        <v>145</v>
      </c>
      <c r="D200" s="166" t="s">
        <v>759</v>
      </c>
      <c r="E200" s="268">
        <v>6250</v>
      </c>
      <c r="F200" s="268"/>
      <c r="G200" s="268"/>
    </row>
    <row r="201" spans="1:7" ht="41.25" customHeight="1">
      <c r="A201" s="151" t="s">
        <v>1009</v>
      </c>
      <c r="B201" s="152" t="s">
        <v>765</v>
      </c>
      <c r="C201" s="152" t="s">
        <v>766</v>
      </c>
      <c r="D201" s="275"/>
      <c r="E201" s="267">
        <f>E202</f>
        <v>1700</v>
      </c>
      <c r="F201" s="267">
        <f>F202</f>
        <v>1700</v>
      </c>
      <c r="G201" s="267">
        <f>G202</f>
        <v>0</v>
      </c>
    </row>
    <row r="202" spans="1:7" ht="28.5" customHeight="1">
      <c r="A202" s="89" t="s">
        <v>763</v>
      </c>
      <c r="B202" s="153" t="s">
        <v>758</v>
      </c>
      <c r="C202" s="153" t="s">
        <v>766</v>
      </c>
      <c r="D202" s="166"/>
      <c r="E202" s="268">
        <f>E203+E204</f>
        <v>1700</v>
      </c>
      <c r="F202" s="268">
        <f>F203+F204</f>
        <v>1700</v>
      </c>
      <c r="G202" s="268">
        <f>G203+G204</f>
        <v>0</v>
      </c>
    </row>
    <row r="203" spans="1:7" ht="22.5" customHeight="1">
      <c r="A203" s="89" t="s">
        <v>764</v>
      </c>
      <c r="B203" s="153" t="s">
        <v>758</v>
      </c>
      <c r="C203" s="153" t="s">
        <v>766</v>
      </c>
      <c r="D203" s="166" t="s">
        <v>323</v>
      </c>
      <c r="E203" s="268">
        <v>1700</v>
      </c>
      <c r="F203" s="268">
        <v>1700</v>
      </c>
      <c r="G203" s="268"/>
    </row>
    <row r="204" spans="1:7" ht="20.25" hidden="1" customHeight="1">
      <c r="A204" s="89" t="s">
        <v>899</v>
      </c>
      <c r="B204" s="153" t="s">
        <v>758</v>
      </c>
      <c r="C204" s="153" t="s">
        <v>766</v>
      </c>
      <c r="D204" s="166" t="s">
        <v>323</v>
      </c>
      <c r="E204" s="268"/>
      <c r="F204" s="268"/>
      <c r="G204" s="268"/>
    </row>
    <row r="205" spans="1:7" ht="39" customHeight="1">
      <c r="A205" s="151" t="s">
        <v>1032</v>
      </c>
      <c r="B205" s="153"/>
      <c r="C205" s="153"/>
      <c r="D205" s="166"/>
      <c r="E205" s="267">
        <f>E206</f>
        <v>2150</v>
      </c>
      <c r="F205" s="267">
        <f>F206</f>
        <v>0</v>
      </c>
      <c r="G205" s="267">
        <f>G206</f>
        <v>0</v>
      </c>
    </row>
    <row r="206" spans="1:7" ht="24.75" customHeight="1">
      <c r="A206" s="151" t="s">
        <v>905</v>
      </c>
      <c r="B206" s="152" t="s">
        <v>904</v>
      </c>
      <c r="C206" s="153"/>
      <c r="D206" s="166"/>
      <c r="E206" s="267">
        <f>E207+E208</f>
        <v>2150</v>
      </c>
      <c r="F206" s="267">
        <f>F207+F208</f>
        <v>0</v>
      </c>
      <c r="G206" s="267">
        <f>G207+G208</f>
        <v>0</v>
      </c>
    </row>
    <row r="207" spans="1:7" ht="33.75" hidden="1" customHeight="1">
      <c r="A207" s="89"/>
      <c r="B207" s="153"/>
      <c r="C207" s="153"/>
      <c r="D207" s="166"/>
      <c r="E207" s="268"/>
      <c r="F207" s="268"/>
      <c r="G207" s="268"/>
    </row>
    <row r="208" spans="1:7" ht="28.5" customHeight="1">
      <c r="A208" s="89" t="s">
        <v>906</v>
      </c>
      <c r="B208" s="153" t="s">
        <v>882</v>
      </c>
      <c r="C208" s="153" t="s">
        <v>766</v>
      </c>
      <c r="D208" s="166" t="s">
        <v>323</v>
      </c>
      <c r="E208" s="268">
        <v>2150</v>
      </c>
      <c r="F208" s="268"/>
      <c r="G208" s="268"/>
    </row>
    <row r="209" spans="1:7" ht="26.25" customHeight="1">
      <c r="A209" s="151" t="s">
        <v>638</v>
      </c>
      <c r="B209" s="153"/>
      <c r="C209" s="159"/>
      <c r="D209" s="166"/>
      <c r="E209" s="267">
        <f>SUM(E10,E28,E65,E69,E73,E77,E81,E89,E129,E147,E154,E160,E168,E179,E140,E25,E62,E201,E205,E197)</f>
        <v>960921.59999999998</v>
      </c>
      <c r="F209" s="267">
        <f t="shared" ref="F209:G209" si="30">SUM(F10,F28,F65,F69,F73,F77,F81,F89,F129,F147,F154,F160,F168,F179,F140,F25,F62,F201,F205,F197)</f>
        <v>853623.29999999993</v>
      </c>
      <c r="G209" s="267">
        <f t="shared" si="30"/>
        <v>856452.5</v>
      </c>
    </row>
    <row r="210" spans="1:7" ht="24.75" customHeight="1">
      <c r="A210" s="151" t="s">
        <v>241</v>
      </c>
      <c r="B210" s="169"/>
      <c r="C210" s="169"/>
      <c r="D210" s="279"/>
      <c r="E210" s="270">
        <f>SUM(E211,E214,E217,E220,E225,E227,E230,E232)</f>
        <v>69485.5</v>
      </c>
      <c r="F210" s="270">
        <f>SUM(F211,F214,F217,F220,F225,F227,F230,F232)</f>
        <v>69501.600000000006</v>
      </c>
      <c r="G210" s="270">
        <f>SUM(G211,G214,G217,G220,G225,G227,G230,G232)</f>
        <v>69518.399999999994</v>
      </c>
    </row>
    <row r="211" spans="1:7" ht="31.5" customHeight="1">
      <c r="A211" s="151" t="s">
        <v>243</v>
      </c>
      <c r="B211" s="152"/>
      <c r="C211" s="152" t="s">
        <v>244</v>
      </c>
      <c r="D211" s="275"/>
      <c r="E211" s="267">
        <f>SUM(E213)</f>
        <v>2332</v>
      </c>
      <c r="F211" s="267">
        <f>SUM(F213)</f>
        <v>2332</v>
      </c>
      <c r="G211" s="267">
        <f>SUM(G213)</f>
        <v>2332</v>
      </c>
    </row>
    <row r="212" spans="1:7" ht="31.5" customHeight="1">
      <c r="A212" s="151" t="s">
        <v>434</v>
      </c>
      <c r="B212" s="152" t="s">
        <v>383</v>
      </c>
      <c r="C212" s="152" t="s">
        <v>244</v>
      </c>
      <c r="D212" s="275"/>
      <c r="E212" s="267">
        <f>SUM(E213)</f>
        <v>2332</v>
      </c>
      <c r="F212" s="267">
        <f>SUM(F213)</f>
        <v>2332</v>
      </c>
      <c r="G212" s="267">
        <f>SUM(G213)</f>
        <v>2332</v>
      </c>
    </row>
    <row r="213" spans="1:7" ht="26.25" customHeight="1">
      <c r="A213" s="89" t="s">
        <v>245</v>
      </c>
      <c r="B213" s="153" t="s">
        <v>384</v>
      </c>
      <c r="C213" s="153" t="s">
        <v>244</v>
      </c>
      <c r="D213" s="166"/>
      <c r="E213" s="268">
        <v>2332</v>
      </c>
      <c r="F213" s="268">
        <v>2332</v>
      </c>
      <c r="G213" s="268">
        <v>2332</v>
      </c>
    </row>
    <row r="214" spans="1:7" ht="39" customHeight="1">
      <c r="A214" s="151" t="s">
        <v>320</v>
      </c>
      <c r="B214" s="152"/>
      <c r="C214" s="152" t="s">
        <v>483</v>
      </c>
      <c r="D214" s="275"/>
      <c r="E214" s="267">
        <f>SUM(E216)</f>
        <v>2006</v>
      </c>
      <c r="F214" s="267">
        <f>SUM(F216)</f>
        <v>2006</v>
      </c>
      <c r="G214" s="267">
        <f>SUM(G216)</f>
        <v>2006</v>
      </c>
    </row>
    <row r="215" spans="1:7" ht="31.5" customHeight="1">
      <c r="A215" s="151" t="s">
        <v>434</v>
      </c>
      <c r="B215" s="152" t="s">
        <v>383</v>
      </c>
      <c r="C215" s="152" t="s">
        <v>483</v>
      </c>
      <c r="D215" s="275"/>
      <c r="E215" s="267">
        <f>SUM(E216)</f>
        <v>2006</v>
      </c>
      <c r="F215" s="267">
        <f>SUM(F216)</f>
        <v>2006</v>
      </c>
      <c r="G215" s="267">
        <f>SUM(G216)</f>
        <v>2006</v>
      </c>
    </row>
    <row r="216" spans="1:7" ht="31.5" customHeight="1">
      <c r="A216" s="89" t="s">
        <v>482</v>
      </c>
      <c r="B216" s="153" t="s">
        <v>387</v>
      </c>
      <c r="C216" s="153" t="s">
        <v>483</v>
      </c>
      <c r="D216" s="166"/>
      <c r="E216" s="268">
        <v>2006</v>
      </c>
      <c r="F216" s="268">
        <v>2006</v>
      </c>
      <c r="G216" s="268">
        <v>2006</v>
      </c>
    </row>
    <row r="217" spans="1:7" ht="36" customHeight="1">
      <c r="A217" s="151" t="s">
        <v>484</v>
      </c>
      <c r="B217" s="152"/>
      <c r="C217" s="152" t="s">
        <v>485</v>
      </c>
      <c r="D217" s="275"/>
      <c r="E217" s="267">
        <f>SUM(E218)</f>
        <v>42421</v>
      </c>
      <c r="F217" s="267">
        <f>SUM(F218)</f>
        <v>42421</v>
      </c>
      <c r="G217" s="267">
        <f>SUM(G218)</f>
        <v>42421</v>
      </c>
    </row>
    <row r="218" spans="1:7" ht="24" customHeight="1">
      <c r="A218" s="151" t="s">
        <v>435</v>
      </c>
      <c r="B218" s="152" t="s">
        <v>391</v>
      </c>
      <c r="C218" s="152" t="s">
        <v>485</v>
      </c>
      <c r="D218" s="275"/>
      <c r="E218" s="267">
        <f>SUM(E219:E219)</f>
        <v>42421</v>
      </c>
      <c r="F218" s="267">
        <f>SUM(F219:F219)</f>
        <v>42421</v>
      </c>
      <c r="G218" s="267">
        <f>SUM(G219:G219)</f>
        <v>42421</v>
      </c>
    </row>
    <row r="219" spans="1:7" ht="20.25" customHeight="1">
      <c r="A219" s="89" t="s">
        <v>321</v>
      </c>
      <c r="B219" s="153" t="s">
        <v>395</v>
      </c>
      <c r="C219" s="153" t="s">
        <v>485</v>
      </c>
      <c r="D219" s="279"/>
      <c r="E219" s="268">
        <v>42421</v>
      </c>
      <c r="F219" s="268">
        <v>42421</v>
      </c>
      <c r="G219" s="268">
        <v>42421</v>
      </c>
    </row>
    <row r="220" spans="1:7" ht="37.5" customHeight="1">
      <c r="A220" s="160" t="s">
        <v>505</v>
      </c>
      <c r="B220" s="152"/>
      <c r="C220" s="152" t="s">
        <v>487</v>
      </c>
      <c r="D220" s="275"/>
      <c r="E220" s="267">
        <f>SUM(E221,E223)</f>
        <v>9892</v>
      </c>
      <c r="F220" s="267">
        <f>SUM(F221,F223)</f>
        <v>9892</v>
      </c>
      <c r="G220" s="267">
        <f>SUM(G221,G223)</f>
        <v>9892</v>
      </c>
    </row>
    <row r="221" spans="1:7" ht="18" customHeight="1">
      <c r="A221" s="151" t="s">
        <v>433</v>
      </c>
      <c r="B221" s="152" t="s">
        <v>391</v>
      </c>
      <c r="C221" s="152" t="s">
        <v>487</v>
      </c>
      <c r="D221" s="275"/>
      <c r="E221" s="267">
        <f>SUM(E222)</f>
        <v>8087</v>
      </c>
      <c r="F221" s="267">
        <f>SUM(F222)</f>
        <v>8087</v>
      </c>
      <c r="G221" s="267">
        <f>SUM(G222)</f>
        <v>8087</v>
      </c>
    </row>
    <row r="222" spans="1:7" ht="27.75" customHeight="1">
      <c r="A222" s="154" t="s">
        <v>330</v>
      </c>
      <c r="B222" s="153" t="s">
        <v>416</v>
      </c>
      <c r="C222" s="153" t="s">
        <v>487</v>
      </c>
      <c r="D222" s="166"/>
      <c r="E222" s="268">
        <v>8087</v>
      </c>
      <c r="F222" s="268">
        <v>8087</v>
      </c>
      <c r="G222" s="268">
        <v>8087</v>
      </c>
    </row>
    <row r="223" spans="1:7" ht="25.5" customHeight="1">
      <c r="A223" s="151" t="s">
        <v>432</v>
      </c>
      <c r="B223" s="152" t="s">
        <v>65</v>
      </c>
      <c r="C223" s="152" t="s">
        <v>487</v>
      </c>
      <c r="D223" s="166"/>
      <c r="E223" s="267">
        <f>SUM(E224)</f>
        <v>1805</v>
      </c>
      <c r="F223" s="267">
        <f>SUM(F224)</f>
        <v>1805</v>
      </c>
      <c r="G223" s="267">
        <f>SUM(G224)</f>
        <v>1805</v>
      </c>
    </row>
    <row r="224" spans="1:7" ht="30" customHeight="1">
      <c r="A224" s="89" t="s">
        <v>331</v>
      </c>
      <c r="B224" s="153" t="s">
        <v>398</v>
      </c>
      <c r="C224" s="153" t="s">
        <v>487</v>
      </c>
      <c r="D224" s="166"/>
      <c r="E224" s="268">
        <v>1805</v>
      </c>
      <c r="F224" s="268">
        <v>1805</v>
      </c>
      <c r="G224" s="268">
        <v>1805</v>
      </c>
    </row>
    <row r="225" spans="1:7" ht="27" customHeight="1">
      <c r="A225" s="151" t="s">
        <v>432</v>
      </c>
      <c r="B225" s="153" t="s">
        <v>405</v>
      </c>
      <c r="C225" s="153" t="s">
        <v>234</v>
      </c>
      <c r="D225" s="166"/>
      <c r="E225" s="267">
        <f>E226</f>
        <v>403.5</v>
      </c>
      <c r="F225" s="267">
        <f>F226</f>
        <v>419.6</v>
      </c>
      <c r="G225" s="267">
        <f>G226</f>
        <v>436.4</v>
      </c>
    </row>
    <row r="226" spans="1:7" ht="20.25" customHeight="1">
      <c r="A226" s="75" t="s">
        <v>332</v>
      </c>
      <c r="B226" s="153" t="s">
        <v>406</v>
      </c>
      <c r="C226" s="153" t="s">
        <v>234</v>
      </c>
      <c r="D226" s="166"/>
      <c r="E226" s="268">
        <v>403.5</v>
      </c>
      <c r="F226" s="268">
        <v>419.6</v>
      </c>
      <c r="G226" s="268">
        <v>436.4</v>
      </c>
    </row>
    <row r="227" spans="1:7" ht="22.5" customHeight="1">
      <c r="A227" s="151" t="s">
        <v>436</v>
      </c>
      <c r="B227" s="152" t="s">
        <v>391</v>
      </c>
      <c r="C227" s="152" t="s">
        <v>515</v>
      </c>
      <c r="D227" s="275"/>
      <c r="E227" s="267">
        <f t="shared" ref="E227:G228" si="31">SUM(E228)</f>
        <v>7189</v>
      </c>
      <c r="F227" s="267">
        <f t="shared" si="31"/>
        <v>7189</v>
      </c>
      <c r="G227" s="267">
        <f t="shared" si="31"/>
        <v>7189</v>
      </c>
    </row>
    <row r="228" spans="1:7" ht="23.25" customHeight="1">
      <c r="A228" s="151" t="s">
        <v>433</v>
      </c>
      <c r="B228" s="153" t="s">
        <v>420</v>
      </c>
      <c r="C228" s="153" t="s">
        <v>515</v>
      </c>
      <c r="D228" s="166"/>
      <c r="E228" s="268">
        <f t="shared" si="31"/>
        <v>7189</v>
      </c>
      <c r="F228" s="268">
        <f t="shared" si="31"/>
        <v>7189</v>
      </c>
      <c r="G228" s="268">
        <f t="shared" si="31"/>
        <v>7189</v>
      </c>
    </row>
    <row r="229" spans="1:7" ht="42" customHeight="1">
      <c r="A229" s="89" t="s">
        <v>246</v>
      </c>
      <c r="B229" s="153" t="s">
        <v>420</v>
      </c>
      <c r="C229" s="153" t="s">
        <v>515</v>
      </c>
      <c r="D229" s="279"/>
      <c r="E229" s="268">
        <v>7189</v>
      </c>
      <c r="F229" s="268">
        <v>7189</v>
      </c>
      <c r="G229" s="268">
        <v>7189</v>
      </c>
    </row>
    <row r="230" spans="1:7" ht="21.75" customHeight="1">
      <c r="A230" s="151" t="s">
        <v>433</v>
      </c>
      <c r="B230" s="152" t="s">
        <v>537</v>
      </c>
      <c r="C230" s="152" t="s">
        <v>118</v>
      </c>
      <c r="D230" s="275"/>
      <c r="E230" s="267">
        <f>SUM(E231)</f>
        <v>3397</v>
      </c>
      <c r="F230" s="267">
        <f>SUM(F231)</f>
        <v>3397</v>
      </c>
      <c r="G230" s="267">
        <f>SUM(G231)</f>
        <v>3397</v>
      </c>
    </row>
    <row r="231" spans="1:7" ht="30" customHeight="1">
      <c r="A231" s="75" t="s">
        <v>44</v>
      </c>
      <c r="B231" s="153" t="s">
        <v>538</v>
      </c>
      <c r="C231" s="153" t="s">
        <v>118</v>
      </c>
      <c r="D231" s="166"/>
      <c r="E231" s="268">
        <v>3397</v>
      </c>
      <c r="F231" s="268">
        <v>3397</v>
      </c>
      <c r="G231" s="268">
        <v>3397</v>
      </c>
    </row>
    <row r="232" spans="1:7" ht="21" customHeight="1">
      <c r="A232" s="151" t="s">
        <v>433</v>
      </c>
      <c r="B232" s="152" t="s">
        <v>391</v>
      </c>
      <c r="C232" s="152" t="s">
        <v>187</v>
      </c>
      <c r="D232" s="275"/>
      <c r="E232" s="267">
        <f>SUM(E233)</f>
        <v>1845</v>
      </c>
      <c r="F232" s="267">
        <f>SUM(F233)</f>
        <v>1845</v>
      </c>
      <c r="G232" s="267">
        <f>SUM(G233)</f>
        <v>1845</v>
      </c>
    </row>
    <row r="233" spans="1:7" ht="27" customHeight="1">
      <c r="A233" s="75" t="s">
        <v>338</v>
      </c>
      <c r="B233" s="153" t="s">
        <v>542</v>
      </c>
      <c r="C233" s="153" t="s">
        <v>187</v>
      </c>
      <c r="D233" s="166"/>
      <c r="E233" s="268">
        <v>1845</v>
      </c>
      <c r="F233" s="268">
        <v>1845</v>
      </c>
      <c r="G233" s="268">
        <v>1845</v>
      </c>
    </row>
    <row r="234" spans="1:7" ht="19.5" customHeight="1">
      <c r="A234" s="69" t="s">
        <v>20</v>
      </c>
      <c r="B234" s="153"/>
      <c r="C234" s="153"/>
      <c r="D234" s="166"/>
      <c r="E234" s="267">
        <f>SUM(E237,E240,E242,E244,E246,E248)+E235</f>
        <v>51159.199999999997</v>
      </c>
      <c r="F234" s="267">
        <f>SUM(F237,F240,F242,F244,F246,F248)+F235</f>
        <v>45069.8</v>
      </c>
      <c r="G234" s="267">
        <f>SUM(G237,G240,G242,G244,G246,G248)+G235</f>
        <v>45184.1</v>
      </c>
    </row>
    <row r="235" spans="1:7" ht="22.5" hidden="1" customHeight="1">
      <c r="A235" s="170" t="s">
        <v>902</v>
      </c>
      <c r="B235" s="171"/>
      <c r="C235" s="172" t="s">
        <v>888</v>
      </c>
      <c r="D235" s="166"/>
      <c r="E235" s="271">
        <f>E236</f>
        <v>0</v>
      </c>
      <c r="F235" s="271"/>
      <c r="G235" s="271">
        <f>G236</f>
        <v>0</v>
      </c>
    </row>
    <row r="236" spans="1:7" ht="34.5" hidden="1" customHeight="1">
      <c r="A236" s="89" t="s">
        <v>324</v>
      </c>
      <c r="B236" s="171" t="s">
        <v>901</v>
      </c>
      <c r="C236" s="171" t="s">
        <v>888</v>
      </c>
      <c r="D236" s="166"/>
      <c r="E236" s="167"/>
      <c r="F236" s="167"/>
      <c r="G236" s="167"/>
    </row>
    <row r="237" spans="1:7" ht="18.75" customHeight="1">
      <c r="A237" s="173" t="s">
        <v>89</v>
      </c>
      <c r="B237" s="152"/>
      <c r="C237" s="152" t="s">
        <v>88</v>
      </c>
      <c r="D237" s="166"/>
      <c r="E237" s="267">
        <f t="shared" ref="E237:G238" si="32">SUM(E238)</f>
        <v>1430</v>
      </c>
      <c r="F237" s="267">
        <f t="shared" si="32"/>
        <v>772</v>
      </c>
      <c r="G237" s="267">
        <f t="shared" si="32"/>
        <v>772</v>
      </c>
    </row>
    <row r="238" spans="1:7" ht="30" customHeight="1">
      <c r="A238" s="173" t="s">
        <v>559</v>
      </c>
      <c r="B238" s="152" t="s">
        <v>400</v>
      </c>
      <c r="C238" s="152" t="s">
        <v>88</v>
      </c>
      <c r="D238" s="166"/>
      <c r="E238" s="268">
        <f t="shared" si="32"/>
        <v>1430</v>
      </c>
      <c r="F238" s="268">
        <f t="shared" si="32"/>
        <v>772</v>
      </c>
      <c r="G238" s="268">
        <f t="shared" si="32"/>
        <v>772</v>
      </c>
    </row>
    <row r="239" spans="1:7" ht="20.25" customHeight="1">
      <c r="A239" s="174" t="s">
        <v>306</v>
      </c>
      <c r="B239" s="153" t="s">
        <v>645</v>
      </c>
      <c r="C239" s="153" t="s">
        <v>88</v>
      </c>
      <c r="D239" s="166"/>
      <c r="E239" s="268">
        <v>1430</v>
      </c>
      <c r="F239" s="268">
        <v>772</v>
      </c>
      <c r="G239" s="268">
        <v>772</v>
      </c>
    </row>
    <row r="240" spans="1:7" ht="24" customHeight="1">
      <c r="A240" s="151" t="s">
        <v>42</v>
      </c>
      <c r="B240" s="152" t="s">
        <v>402</v>
      </c>
      <c r="C240" s="152" t="s">
        <v>488</v>
      </c>
      <c r="D240" s="275"/>
      <c r="E240" s="267">
        <f>E241</f>
        <v>8000</v>
      </c>
      <c r="F240" s="267">
        <f>F241</f>
        <v>3000</v>
      </c>
      <c r="G240" s="267">
        <f>G241</f>
        <v>3000</v>
      </c>
    </row>
    <row r="241" spans="1:7" ht="19.5" customHeight="1">
      <c r="A241" s="89" t="s">
        <v>489</v>
      </c>
      <c r="B241" s="153" t="s">
        <v>403</v>
      </c>
      <c r="C241" s="153" t="s">
        <v>488</v>
      </c>
      <c r="D241" s="166"/>
      <c r="E241" s="268">
        <v>8000</v>
      </c>
      <c r="F241" s="268">
        <v>3000</v>
      </c>
      <c r="G241" s="268">
        <v>3000</v>
      </c>
    </row>
    <row r="242" spans="1:7" ht="36">
      <c r="A242" s="48" t="s">
        <v>337</v>
      </c>
      <c r="B242" s="152" t="s">
        <v>527</v>
      </c>
      <c r="C242" s="152" t="s">
        <v>494</v>
      </c>
      <c r="D242" s="275"/>
      <c r="E242" s="267">
        <f>SUM(E243)</f>
        <v>3122.8</v>
      </c>
      <c r="F242" s="267">
        <f>SUM(F243)</f>
        <v>3262.7</v>
      </c>
      <c r="G242" s="267">
        <f>SUM(G243)</f>
        <v>3377</v>
      </c>
    </row>
    <row r="243" spans="1:7" ht="21" customHeight="1">
      <c r="A243" s="75" t="s">
        <v>166</v>
      </c>
      <c r="B243" s="153" t="s">
        <v>527</v>
      </c>
      <c r="C243" s="153" t="s">
        <v>494</v>
      </c>
      <c r="D243" s="166" t="s">
        <v>167</v>
      </c>
      <c r="E243" s="268">
        <v>3122.8</v>
      </c>
      <c r="F243" s="268">
        <v>3262.7</v>
      </c>
      <c r="G243" s="268">
        <v>3377</v>
      </c>
    </row>
    <row r="244" spans="1:7" ht="22.5" customHeight="1">
      <c r="A244" s="151" t="s">
        <v>461</v>
      </c>
      <c r="B244" s="152" t="s">
        <v>549</v>
      </c>
      <c r="C244" s="152" t="s">
        <v>512</v>
      </c>
      <c r="D244" s="275"/>
      <c r="E244" s="267">
        <f>SUM(E245)</f>
        <v>4000</v>
      </c>
      <c r="F244" s="267">
        <f>SUM(F245)</f>
        <v>4000</v>
      </c>
      <c r="G244" s="267">
        <f>SUM(G245)</f>
        <v>4000</v>
      </c>
    </row>
    <row r="245" spans="1:7" ht="25.5" customHeight="1">
      <c r="A245" s="89" t="s">
        <v>304</v>
      </c>
      <c r="B245" s="153" t="s">
        <v>550</v>
      </c>
      <c r="C245" s="153" t="s">
        <v>512</v>
      </c>
      <c r="D245" s="166" t="s">
        <v>165</v>
      </c>
      <c r="E245" s="268">
        <v>4000</v>
      </c>
      <c r="F245" s="268">
        <v>4000</v>
      </c>
      <c r="G245" s="268">
        <v>4000</v>
      </c>
    </row>
    <row r="246" spans="1:7" ht="29.25" customHeight="1">
      <c r="A246" s="164" t="s">
        <v>188</v>
      </c>
      <c r="B246" s="152" t="s">
        <v>552</v>
      </c>
      <c r="C246" s="152" t="s">
        <v>511</v>
      </c>
      <c r="D246" s="275"/>
      <c r="E246" s="267">
        <f>SUM(E247)</f>
        <v>0</v>
      </c>
      <c r="F246" s="267">
        <f>SUM(F247)</f>
        <v>350</v>
      </c>
      <c r="G246" s="267">
        <f>SUM(G247)</f>
        <v>350</v>
      </c>
    </row>
    <row r="247" spans="1:7" ht="19.5" customHeight="1">
      <c r="A247" s="46" t="s">
        <v>453</v>
      </c>
      <c r="B247" s="153" t="s">
        <v>552</v>
      </c>
      <c r="C247" s="153" t="s">
        <v>511</v>
      </c>
      <c r="D247" s="166" t="s">
        <v>162</v>
      </c>
      <c r="E247" s="268">
        <v>0</v>
      </c>
      <c r="F247" s="268">
        <v>350</v>
      </c>
      <c r="G247" s="268">
        <v>350</v>
      </c>
    </row>
    <row r="248" spans="1:7" ht="42.75" customHeight="1">
      <c r="A248" s="48" t="s">
        <v>279</v>
      </c>
      <c r="B248" s="152"/>
      <c r="C248" s="152" t="s">
        <v>278</v>
      </c>
      <c r="D248" s="275"/>
      <c r="E248" s="267">
        <f>SUM(E249)</f>
        <v>34606.400000000001</v>
      </c>
      <c r="F248" s="267">
        <f>SUM(F249)</f>
        <v>33685.1</v>
      </c>
      <c r="G248" s="267">
        <f>SUM(G249)</f>
        <v>33685.1</v>
      </c>
    </row>
    <row r="249" spans="1:7" ht="37.5" customHeight="1">
      <c r="A249" s="164" t="s">
        <v>444</v>
      </c>
      <c r="B249" s="152"/>
      <c r="C249" s="152" t="s">
        <v>189</v>
      </c>
      <c r="D249" s="275"/>
      <c r="E249" s="267">
        <f>E250</f>
        <v>34606.400000000001</v>
      </c>
      <c r="F249" s="267">
        <f>F250</f>
        <v>33685.1</v>
      </c>
      <c r="G249" s="267">
        <f>G250</f>
        <v>33685.1</v>
      </c>
    </row>
    <row r="250" spans="1:7" ht="21" customHeight="1">
      <c r="A250" s="151" t="s">
        <v>20</v>
      </c>
      <c r="B250" s="152" t="s">
        <v>401</v>
      </c>
      <c r="C250" s="152" t="s">
        <v>189</v>
      </c>
      <c r="D250" s="275"/>
      <c r="E250" s="267">
        <f>SUM(E251,E256)</f>
        <v>34606.400000000001</v>
      </c>
      <c r="F250" s="267">
        <f>SUM(F251,F256)</f>
        <v>33685.1</v>
      </c>
      <c r="G250" s="267">
        <f>SUM(G251,G256)</f>
        <v>33685.1</v>
      </c>
    </row>
    <row r="251" spans="1:7" ht="25.5" customHeight="1">
      <c r="A251" s="48" t="s">
        <v>152</v>
      </c>
      <c r="B251" s="152" t="s">
        <v>419</v>
      </c>
      <c r="C251" s="152" t="s">
        <v>189</v>
      </c>
      <c r="D251" s="275"/>
      <c r="E251" s="267">
        <f>SUM(E252,E254)</f>
        <v>24089.7</v>
      </c>
      <c r="F251" s="267">
        <f>SUM(F252,F254)</f>
        <v>23193.1</v>
      </c>
      <c r="G251" s="267">
        <f>SUM(G252,G254)</f>
        <v>23193.1</v>
      </c>
    </row>
    <row r="252" spans="1:7" ht="33.75" customHeight="1">
      <c r="A252" s="168" t="s">
        <v>155</v>
      </c>
      <c r="B252" s="153" t="s">
        <v>635</v>
      </c>
      <c r="C252" s="153" t="s">
        <v>189</v>
      </c>
      <c r="D252" s="166"/>
      <c r="E252" s="268">
        <f>SUM(E253)</f>
        <v>2089.6999999999998</v>
      </c>
      <c r="F252" s="268">
        <f>SUM(F253)</f>
        <v>1193.0999999999999</v>
      </c>
      <c r="G252" s="268">
        <f>SUM(G253)</f>
        <v>1193.0999999999999</v>
      </c>
    </row>
    <row r="253" spans="1:7" ht="25.5" customHeight="1">
      <c r="A253" s="168" t="s">
        <v>497</v>
      </c>
      <c r="B253" s="153" t="s">
        <v>635</v>
      </c>
      <c r="C253" s="153" t="s">
        <v>189</v>
      </c>
      <c r="D253" s="166" t="s">
        <v>496</v>
      </c>
      <c r="E253" s="167">
        <v>2089.6999999999998</v>
      </c>
      <c r="F253" s="167">
        <v>1193.0999999999999</v>
      </c>
      <c r="G253" s="167">
        <v>1193.0999999999999</v>
      </c>
    </row>
    <row r="254" spans="1:7" ht="29.25" customHeight="1">
      <c r="A254" s="168" t="s">
        <v>156</v>
      </c>
      <c r="B254" s="163" t="s">
        <v>553</v>
      </c>
      <c r="C254" s="163" t="s">
        <v>189</v>
      </c>
      <c r="D254" s="276"/>
      <c r="E254" s="268">
        <f>SUM(E255)</f>
        <v>22000</v>
      </c>
      <c r="F254" s="268">
        <f>SUM(F255)</f>
        <v>22000</v>
      </c>
      <c r="G254" s="268">
        <f>SUM(G255)</f>
        <v>22000</v>
      </c>
    </row>
    <row r="255" spans="1:7" ht="20.25" customHeight="1">
      <c r="A255" s="168" t="s">
        <v>497</v>
      </c>
      <c r="B255" s="163" t="s">
        <v>553</v>
      </c>
      <c r="C255" s="163" t="s">
        <v>189</v>
      </c>
      <c r="D255" s="276" t="s">
        <v>496</v>
      </c>
      <c r="E255" s="167">
        <v>22000</v>
      </c>
      <c r="F255" s="167">
        <v>22000</v>
      </c>
      <c r="G255" s="167">
        <v>22000</v>
      </c>
    </row>
    <row r="256" spans="1:7" ht="19.5" customHeight="1">
      <c r="A256" s="48" t="s">
        <v>158</v>
      </c>
      <c r="B256" s="152" t="s">
        <v>528</v>
      </c>
      <c r="C256" s="152" t="s">
        <v>189</v>
      </c>
      <c r="D256" s="275"/>
      <c r="E256" s="267">
        <f>SUM(E257,E259)</f>
        <v>10516.7</v>
      </c>
      <c r="F256" s="267">
        <f>SUM(F257,F259)</f>
        <v>10492</v>
      </c>
      <c r="G256" s="267">
        <f>SUM(G257,G259)</f>
        <v>10492</v>
      </c>
    </row>
    <row r="257" spans="1:7" ht="28.5" customHeight="1">
      <c r="A257" s="168" t="s">
        <v>154</v>
      </c>
      <c r="B257" s="153" t="s">
        <v>636</v>
      </c>
      <c r="C257" s="153" t="s">
        <v>189</v>
      </c>
      <c r="D257" s="166"/>
      <c r="E257" s="268">
        <f>SUM(E258)</f>
        <v>2516.6999999999998</v>
      </c>
      <c r="F257" s="268">
        <f>SUM(F258)</f>
        <v>2492</v>
      </c>
      <c r="G257" s="268">
        <f>SUM(G258)</f>
        <v>2492</v>
      </c>
    </row>
    <row r="258" spans="1:7" ht="22.5" customHeight="1">
      <c r="A258" s="168" t="s">
        <v>497</v>
      </c>
      <c r="B258" s="153" t="s">
        <v>636</v>
      </c>
      <c r="C258" s="153" t="s">
        <v>189</v>
      </c>
      <c r="D258" s="166" t="s">
        <v>496</v>
      </c>
      <c r="E258" s="268">
        <v>2516.6999999999998</v>
      </c>
      <c r="F258" s="268">
        <v>2492</v>
      </c>
      <c r="G258" s="268">
        <v>2492</v>
      </c>
    </row>
    <row r="259" spans="1:7" ht="33.75" customHeight="1">
      <c r="A259" s="168" t="s">
        <v>938</v>
      </c>
      <c r="B259" s="163" t="s">
        <v>554</v>
      </c>
      <c r="C259" s="163" t="s">
        <v>189</v>
      </c>
      <c r="D259" s="276"/>
      <c r="E259" s="268">
        <f>SUM(E260)</f>
        <v>8000</v>
      </c>
      <c r="F259" s="268">
        <f>SUM(F260)</f>
        <v>8000</v>
      </c>
      <c r="G259" s="268">
        <f>SUM(G260)</f>
        <v>8000</v>
      </c>
    </row>
    <row r="260" spans="1:7" ht="18.75" customHeight="1">
      <c r="A260" s="168" t="s">
        <v>497</v>
      </c>
      <c r="B260" s="163" t="s">
        <v>554</v>
      </c>
      <c r="C260" s="163" t="s">
        <v>189</v>
      </c>
      <c r="D260" s="276" t="s">
        <v>496</v>
      </c>
      <c r="E260" s="167">
        <v>8000</v>
      </c>
      <c r="F260" s="167">
        <v>8000</v>
      </c>
      <c r="G260" s="167">
        <v>8000</v>
      </c>
    </row>
    <row r="261" spans="1:7" ht="23.25" customHeight="1">
      <c r="A261" s="81" t="s">
        <v>827</v>
      </c>
      <c r="B261" s="175"/>
      <c r="C261" s="175"/>
      <c r="D261" s="279"/>
      <c r="E261" s="222"/>
      <c r="F261" s="222">
        <v>12573</v>
      </c>
      <c r="G261" s="222">
        <v>25580</v>
      </c>
    </row>
    <row r="262" spans="1:7" hidden="1">
      <c r="A262" s="82"/>
      <c r="B262" s="163"/>
      <c r="C262" s="163"/>
      <c r="D262" s="276"/>
      <c r="E262" s="269"/>
      <c r="F262" s="269"/>
      <c r="G262" s="269"/>
    </row>
  </sheetData>
  <mergeCells count="5">
    <mergeCell ref="E5:G5"/>
    <mergeCell ref="C4:G4"/>
    <mergeCell ref="B3:G3"/>
    <mergeCell ref="A2:G2"/>
    <mergeCell ref="A6:G6"/>
  </mergeCells>
  <pageMargins left="0.70866141732283472" right="0" top="0.55118110236220474" bottom="0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topLeftCell="A13" workbookViewId="0">
      <selection activeCell="A4" sqref="A4:K4"/>
    </sheetView>
  </sheetViews>
  <sheetFormatPr defaultRowHeight="14.25"/>
  <cols>
    <col min="1" max="1" width="9.140625" style="247"/>
    <col min="2" max="2" width="30.140625" style="254" customWidth="1"/>
    <col min="3" max="3" width="11.28515625" style="244" customWidth="1"/>
    <col min="4" max="4" width="10.42578125" style="244" customWidth="1"/>
    <col min="5" max="5" width="9.140625" style="244" customWidth="1"/>
    <col min="6" max="6" width="9.140625" style="244"/>
    <col min="7" max="7" width="10.85546875" style="244" customWidth="1"/>
    <col min="8" max="8" width="9.140625" style="176"/>
    <col min="9" max="9" width="9.7109375" style="12" customWidth="1"/>
    <col min="10" max="11" width="9.140625" style="12"/>
    <col min="12" max="12" width="9.140625" style="14"/>
  </cols>
  <sheetData>
    <row r="1" spans="1:11" ht="16.5">
      <c r="K1" s="301" t="s">
        <v>1040</v>
      </c>
    </row>
    <row r="2" spans="1:11" ht="18.75" customHeight="1">
      <c r="A2" s="325" t="s">
        <v>302</v>
      </c>
      <c r="B2" s="325"/>
      <c r="C2" s="325"/>
      <c r="D2" s="325"/>
      <c r="E2" s="325"/>
      <c r="F2" s="325"/>
      <c r="G2" s="325"/>
      <c r="H2" s="354"/>
      <c r="I2" s="331"/>
      <c r="J2" s="331"/>
      <c r="K2" s="331"/>
    </row>
    <row r="3" spans="1:11" ht="56.25" customHeight="1">
      <c r="A3" s="248"/>
      <c r="B3" s="250"/>
      <c r="C3" s="203"/>
      <c r="D3" s="327" t="s">
        <v>980</v>
      </c>
      <c r="E3" s="350"/>
      <c r="F3" s="350"/>
      <c r="G3" s="350"/>
      <c r="H3" s="350"/>
      <c r="I3" s="331"/>
      <c r="J3" s="331"/>
      <c r="K3" s="331"/>
    </row>
    <row r="4" spans="1:11" ht="34.5" customHeight="1">
      <c r="A4" s="351" t="s">
        <v>1043</v>
      </c>
      <c r="B4" s="352"/>
      <c r="C4" s="353"/>
      <c r="D4" s="353"/>
      <c r="E4" s="353"/>
      <c r="F4" s="353"/>
      <c r="G4" s="342"/>
      <c r="H4" s="354"/>
      <c r="I4" s="331"/>
      <c r="J4" s="331"/>
      <c r="K4" s="331"/>
    </row>
    <row r="5" spans="1:11" ht="27.75" customHeight="1">
      <c r="A5" s="249"/>
      <c r="B5" s="251"/>
      <c r="C5" s="355" t="s">
        <v>465</v>
      </c>
      <c r="D5" s="355"/>
      <c r="E5" s="355"/>
      <c r="F5" s="355"/>
      <c r="G5" s="356"/>
      <c r="H5" s="357"/>
      <c r="I5" s="357"/>
      <c r="J5" s="357"/>
      <c r="K5" s="357"/>
    </row>
    <row r="6" spans="1:11" ht="20.25" customHeight="1">
      <c r="A6" s="348" t="s">
        <v>651</v>
      </c>
      <c r="B6" s="348" t="s">
        <v>298</v>
      </c>
      <c r="C6" s="345" t="s">
        <v>936</v>
      </c>
      <c r="D6" s="346"/>
      <c r="E6" s="347"/>
      <c r="F6" s="345" t="s">
        <v>963</v>
      </c>
      <c r="G6" s="346"/>
      <c r="H6" s="347"/>
      <c r="I6" s="345" t="s">
        <v>977</v>
      </c>
      <c r="J6" s="346"/>
      <c r="K6" s="347"/>
    </row>
    <row r="7" spans="1:11" ht="51">
      <c r="A7" s="349"/>
      <c r="B7" s="349"/>
      <c r="C7" s="242" t="s">
        <v>23</v>
      </c>
      <c r="D7" s="242" t="s">
        <v>495</v>
      </c>
      <c r="E7" s="242" t="s">
        <v>24</v>
      </c>
      <c r="F7" s="242" t="s">
        <v>23</v>
      </c>
      <c r="G7" s="242" t="s">
        <v>495</v>
      </c>
      <c r="H7" s="242" t="s">
        <v>24</v>
      </c>
      <c r="I7" s="242" t="s">
        <v>23</v>
      </c>
      <c r="J7" s="242" t="s">
        <v>495</v>
      </c>
      <c r="K7" s="242" t="s">
        <v>24</v>
      </c>
    </row>
    <row r="8" spans="1:11" ht="32.25" customHeight="1">
      <c r="A8" s="243">
        <v>1</v>
      </c>
      <c r="B8" s="252" t="s">
        <v>281</v>
      </c>
      <c r="C8" s="241">
        <v>2706</v>
      </c>
      <c r="D8" s="112">
        <v>272.10000000000002</v>
      </c>
      <c r="E8" s="112">
        <f>SUM(C8:D8)</f>
        <v>2978.1</v>
      </c>
      <c r="F8" s="241">
        <v>2706</v>
      </c>
      <c r="G8" s="112">
        <v>272.10000000000002</v>
      </c>
      <c r="H8" s="112">
        <f t="shared" ref="H8:H26" si="0">SUM(F8:G8)</f>
        <v>2978.1</v>
      </c>
      <c r="I8" s="241">
        <v>2706</v>
      </c>
      <c r="J8" s="112">
        <v>272.10000000000002</v>
      </c>
      <c r="K8" s="112">
        <f t="shared" ref="K8:K26" si="1">SUM(I8:J8)</f>
        <v>2978.1</v>
      </c>
    </row>
    <row r="9" spans="1:11" ht="30.75" customHeight="1">
      <c r="A9" s="243">
        <v>2</v>
      </c>
      <c r="B9" s="252" t="s">
        <v>282</v>
      </c>
      <c r="C9" s="241">
        <v>996</v>
      </c>
      <c r="D9" s="112">
        <v>163.4</v>
      </c>
      <c r="E9" s="112">
        <f t="shared" ref="E9:E26" si="2">SUM(C9:D9)</f>
        <v>1159.4000000000001</v>
      </c>
      <c r="F9" s="241">
        <v>996</v>
      </c>
      <c r="G9" s="112">
        <v>163.4</v>
      </c>
      <c r="H9" s="112">
        <f t="shared" si="0"/>
        <v>1159.4000000000001</v>
      </c>
      <c r="I9" s="241">
        <v>996</v>
      </c>
      <c r="J9" s="112">
        <v>163.4</v>
      </c>
      <c r="K9" s="112">
        <f t="shared" si="1"/>
        <v>1159.4000000000001</v>
      </c>
    </row>
    <row r="10" spans="1:11" ht="32.25" customHeight="1">
      <c r="A10" s="243">
        <v>3</v>
      </c>
      <c r="B10" s="252" t="s">
        <v>283</v>
      </c>
      <c r="C10" s="241">
        <v>0</v>
      </c>
      <c r="D10" s="112">
        <v>147</v>
      </c>
      <c r="E10" s="112">
        <f t="shared" si="2"/>
        <v>147</v>
      </c>
      <c r="F10" s="241">
        <v>0</v>
      </c>
      <c r="G10" s="112">
        <v>147</v>
      </c>
      <c r="H10" s="112">
        <f t="shared" si="0"/>
        <v>147</v>
      </c>
      <c r="I10" s="241">
        <v>0</v>
      </c>
      <c r="J10" s="112">
        <v>147</v>
      </c>
      <c r="K10" s="112">
        <f t="shared" si="1"/>
        <v>147</v>
      </c>
    </row>
    <row r="11" spans="1:11" ht="30.75" customHeight="1">
      <c r="A11" s="243">
        <v>4</v>
      </c>
      <c r="B11" s="252" t="s">
        <v>284</v>
      </c>
      <c r="C11" s="241">
        <v>1324</v>
      </c>
      <c r="D11" s="112">
        <v>153</v>
      </c>
      <c r="E11" s="112">
        <f t="shared" si="2"/>
        <v>1477</v>
      </c>
      <c r="F11" s="241">
        <v>1324</v>
      </c>
      <c r="G11" s="112">
        <v>153</v>
      </c>
      <c r="H11" s="112">
        <f t="shared" si="0"/>
        <v>1477</v>
      </c>
      <c r="I11" s="241">
        <v>1324</v>
      </c>
      <c r="J11" s="112">
        <v>153</v>
      </c>
      <c r="K11" s="112">
        <f t="shared" si="1"/>
        <v>1477</v>
      </c>
    </row>
    <row r="12" spans="1:11" ht="33" customHeight="1">
      <c r="A12" s="243">
        <v>5</v>
      </c>
      <c r="B12" s="252" t="s">
        <v>285</v>
      </c>
      <c r="C12" s="241">
        <v>0</v>
      </c>
      <c r="D12" s="112">
        <v>193.9</v>
      </c>
      <c r="E12" s="112">
        <f t="shared" si="2"/>
        <v>193.9</v>
      </c>
      <c r="F12" s="241">
        <v>0</v>
      </c>
      <c r="G12" s="112">
        <v>193.9</v>
      </c>
      <c r="H12" s="112">
        <f t="shared" si="0"/>
        <v>193.9</v>
      </c>
      <c r="I12" s="241">
        <v>0</v>
      </c>
      <c r="J12" s="112">
        <v>193.9</v>
      </c>
      <c r="K12" s="112">
        <f t="shared" si="1"/>
        <v>193.9</v>
      </c>
    </row>
    <row r="13" spans="1:11" ht="33" customHeight="1">
      <c r="A13" s="243">
        <v>6</v>
      </c>
      <c r="B13" s="252" t="s">
        <v>286</v>
      </c>
      <c r="C13" s="241">
        <v>704</v>
      </c>
      <c r="D13" s="112">
        <v>189.2</v>
      </c>
      <c r="E13" s="112">
        <f t="shared" si="2"/>
        <v>893.2</v>
      </c>
      <c r="F13" s="241">
        <v>704</v>
      </c>
      <c r="G13" s="112">
        <v>189.2</v>
      </c>
      <c r="H13" s="112">
        <f t="shared" si="0"/>
        <v>893.2</v>
      </c>
      <c r="I13" s="241">
        <v>704</v>
      </c>
      <c r="J13" s="112">
        <v>189.2</v>
      </c>
      <c r="K13" s="112">
        <f t="shared" si="1"/>
        <v>893.2</v>
      </c>
    </row>
    <row r="14" spans="1:11" ht="33.75" customHeight="1">
      <c r="A14" s="243">
        <v>7</v>
      </c>
      <c r="B14" s="252" t="s">
        <v>287</v>
      </c>
      <c r="C14" s="241">
        <v>1511</v>
      </c>
      <c r="D14" s="112">
        <v>165.1</v>
      </c>
      <c r="E14" s="112">
        <f t="shared" si="2"/>
        <v>1676.1</v>
      </c>
      <c r="F14" s="241">
        <v>1511</v>
      </c>
      <c r="G14" s="112">
        <v>165.1</v>
      </c>
      <c r="H14" s="112">
        <f t="shared" si="0"/>
        <v>1676.1</v>
      </c>
      <c r="I14" s="241">
        <v>1511</v>
      </c>
      <c r="J14" s="112">
        <v>165.1</v>
      </c>
      <c r="K14" s="112">
        <f t="shared" si="1"/>
        <v>1676.1</v>
      </c>
    </row>
    <row r="15" spans="1:11" ht="32.25" customHeight="1">
      <c r="A15" s="243">
        <v>8</v>
      </c>
      <c r="B15" s="252" t="s">
        <v>288</v>
      </c>
      <c r="C15" s="241">
        <v>1509</v>
      </c>
      <c r="D15" s="112">
        <v>106.5</v>
      </c>
      <c r="E15" s="112">
        <f t="shared" si="2"/>
        <v>1615.5</v>
      </c>
      <c r="F15" s="241">
        <v>1509</v>
      </c>
      <c r="G15" s="112">
        <v>106.5</v>
      </c>
      <c r="H15" s="112">
        <f t="shared" si="0"/>
        <v>1615.5</v>
      </c>
      <c r="I15" s="241">
        <v>1509</v>
      </c>
      <c r="J15" s="112">
        <v>106.5</v>
      </c>
      <c r="K15" s="112">
        <f t="shared" si="1"/>
        <v>1615.5</v>
      </c>
    </row>
    <row r="16" spans="1:11" ht="33.75" customHeight="1">
      <c r="A16" s="243">
        <v>9</v>
      </c>
      <c r="B16" s="253" t="s">
        <v>289</v>
      </c>
      <c r="C16" s="241">
        <v>1290</v>
      </c>
      <c r="D16" s="112">
        <v>11</v>
      </c>
      <c r="E16" s="112">
        <f t="shared" si="2"/>
        <v>1301</v>
      </c>
      <c r="F16" s="241">
        <v>1290</v>
      </c>
      <c r="G16" s="112">
        <v>11</v>
      </c>
      <c r="H16" s="112">
        <f t="shared" si="0"/>
        <v>1301</v>
      </c>
      <c r="I16" s="241">
        <v>1290</v>
      </c>
      <c r="J16" s="112">
        <v>11</v>
      </c>
      <c r="K16" s="112">
        <f t="shared" si="1"/>
        <v>1301</v>
      </c>
    </row>
    <row r="17" spans="1:11" ht="31.5" customHeight="1">
      <c r="A17" s="243">
        <v>10</v>
      </c>
      <c r="B17" s="253" t="s">
        <v>374</v>
      </c>
      <c r="C17" s="241">
        <v>803</v>
      </c>
      <c r="D17" s="112">
        <v>16</v>
      </c>
      <c r="E17" s="112">
        <f t="shared" si="2"/>
        <v>819</v>
      </c>
      <c r="F17" s="241">
        <v>803</v>
      </c>
      <c r="G17" s="112">
        <v>16</v>
      </c>
      <c r="H17" s="112">
        <f t="shared" si="0"/>
        <v>819</v>
      </c>
      <c r="I17" s="241">
        <v>803</v>
      </c>
      <c r="J17" s="112">
        <v>16</v>
      </c>
      <c r="K17" s="112">
        <f t="shared" si="1"/>
        <v>819</v>
      </c>
    </row>
    <row r="18" spans="1:11" ht="31.5" customHeight="1">
      <c r="A18" s="243">
        <v>11</v>
      </c>
      <c r="B18" s="253" t="s">
        <v>314</v>
      </c>
      <c r="C18" s="241">
        <v>4994</v>
      </c>
      <c r="D18" s="112">
        <v>368.1</v>
      </c>
      <c r="E18" s="112">
        <f t="shared" si="2"/>
        <v>5362.1</v>
      </c>
      <c r="F18" s="241">
        <v>4994</v>
      </c>
      <c r="G18" s="112">
        <v>368.1</v>
      </c>
      <c r="H18" s="112">
        <f t="shared" si="0"/>
        <v>5362.1</v>
      </c>
      <c r="I18" s="241">
        <v>4994</v>
      </c>
      <c r="J18" s="112">
        <v>368.1</v>
      </c>
      <c r="K18" s="112">
        <f t="shared" si="1"/>
        <v>5362.1</v>
      </c>
    </row>
    <row r="19" spans="1:11" ht="30.75" customHeight="1">
      <c r="A19" s="243">
        <v>12</v>
      </c>
      <c r="B19" s="253" t="s">
        <v>315</v>
      </c>
      <c r="C19" s="241">
        <v>1524</v>
      </c>
      <c r="D19" s="112">
        <v>66.400000000000006</v>
      </c>
      <c r="E19" s="112">
        <f t="shared" si="2"/>
        <v>1590.4</v>
      </c>
      <c r="F19" s="241">
        <v>1524</v>
      </c>
      <c r="G19" s="112">
        <v>66.400000000000006</v>
      </c>
      <c r="H19" s="112">
        <f t="shared" si="0"/>
        <v>1590.4</v>
      </c>
      <c r="I19" s="241">
        <v>1524</v>
      </c>
      <c r="J19" s="112">
        <v>66.400000000000006</v>
      </c>
      <c r="K19" s="112">
        <f t="shared" si="1"/>
        <v>1590.4</v>
      </c>
    </row>
    <row r="20" spans="1:11" ht="30.75" customHeight="1">
      <c r="A20" s="243">
        <v>13</v>
      </c>
      <c r="B20" s="253" t="s">
        <v>290</v>
      </c>
      <c r="C20" s="241">
        <v>1489</v>
      </c>
      <c r="D20" s="112">
        <v>27</v>
      </c>
      <c r="E20" s="112">
        <f t="shared" si="2"/>
        <v>1516</v>
      </c>
      <c r="F20" s="241">
        <v>1489</v>
      </c>
      <c r="G20" s="112">
        <v>27</v>
      </c>
      <c r="H20" s="112">
        <f t="shared" si="0"/>
        <v>1516</v>
      </c>
      <c r="I20" s="241">
        <v>1489</v>
      </c>
      <c r="J20" s="112">
        <v>27</v>
      </c>
      <c r="K20" s="112">
        <f t="shared" si="1"/>
        <v>1516</v>
      </c>
    </row>
    <row r="21" spans="1:11" ht="30.75" customHeight="1">
      <c r="A21" s="243">
        <v>14</v>
      </c>
      <c r="B21" s="253" t="s">
        <v>311</v>
      </c>
      <c r="C21" s="241">
        <v>0</v>
      </c>
      <c r="D21" s="112">
        <v>6</v>
      </c>
      <c r="E21" s="112">
        <f t="shared" si="2"/>
        <v>6</v>
      </c>
      <c r="F21" s="241">
        <v>0</v>
      </c>
      <c r="G21" s="112">
        <v>6</v>
      </c>
      <c r="H21" s="112">
        <f t="shared" si="0"/>
        <v>6</v>
      </c>
      <c r="I21" s="241">
        <v>0</v>
      </c>
      <c r="J21" s="112">
        <v>6</v>
      </c>
      <c r="K21" s="112">
        <f t="shared" si="1"/>
        <v>6</v>
      </c>
    </row>
    <row r="22" spans="1:11" ht="33.75" customHeight="1">
      <c r="A22" s="243">
        <v>15</v>
      </c>
      <c r="B22" s="253" t="s">
        <v>312</v>
      </c>
      <c r="C22" s="241">
        <v>466</v>
      </c>
      <c r="D22" s="112">
        <v>13.5</v>
      </c>
      <c r="E22" s="112">
        <f t="shared" si="2"/>
        <v>479.5</v>
      </c>
      <c r="F22" s="241">
        <v>466</v>
      </c>
      <c r="G22" s="112">
        <v>13.5</v>
      </c>
      <c r="H22" s="112">
        <f t="shared" si="0"/>
        <v>479.5</v>
      </c>
      <c r="I22" s="241">
        <v>466</v>
      </c>
      <c r="J22" s="112">
        <v>13.5</v>
      </c>
      <c r="K22" s="112">
        <f t="shared" si="1"/>
        <v>479.5</v>
      </c>
    </row>
    <row r="23" spans="1:11" ht="30.75" customHeight="1">
      <c r="A23" s="243">
        <v>16</v>
      </c>
      <c r="B23" s="253" t="s">
        <v>313</v>
      </c>
      <c r="C23" s="241">
        <v>427</v>
      </c>
      <c r="D23" s="112">
        <v>4.2</v>
      </c>
      <c r="E23" s="112">
        <f t="shared" si="2"/>
        <v>431.2</v>
      </c>
      <c r="F23" s="241">
        <v>427</v>
      </c>
      <c r="G23" s="112">
        <v>4.2</v>
      </c>
      <c r="H23" s="112">
        <f t="shared" si="0"/>
        <v>431.2</v>
      </c>
      <c r="I23" s="241">
        <v>427</v>
      </c>
      <c r="J23" s="112">
        <v>4.2</v>
      </c>
      <c r="K23" s="112">
        <f t="shared" si="1"/>
        <v>431.2</v>
      </c>
    </row>
    <row r="24" spans="1:11" ht="32.25" customHeight="1">
      <c r="A24" s="243">
        <v>17</v>
      </c>
      <c r="B24" s="253" t="s">
        <v>316</v>
      </c>
      <c r="C24" s="241">
        <v>2257</v>
      </c>
      <c r="D24" s="112">
        <v>187.3</v>
      </c>
      <c r="E24" s="112">
        <f t="shared" si="2"/>
        <v>2444.3000000000002</v>
      </c>
      <c r="F24" s="241">
        <v>2257</v>
      </c>
      <c r="G24" s="112">
        <v>187.3</v>
      </c>
      <c r="H24" s="112">
        <f t="shared" si="0"/>
        <v>2444.3000000000002</v>
      </c>
      <c r="I24" s="241">
        <v>2257</v>
      </c>
      <c r="J24" s="112">
        <v>187.3</v>
      </c>
      <c r="K24" s="112">
        <f t="shared" si="1"/>
        <v>2444.3000000000002</v>
      </c>
    </row>
    <row r="25" spans="1:11" ht="35.25" customHeight="1">
      <c r="A25" s="243">
        <v>18</v>
      </c>
      <c r="B25" s="253" t="s">
        <v>317</v>
      </c>
      <c r="C25" s="241">
        <v>8000</v>
      </c>
      <c r="D25" s="112">
        <v>2516.6999999999998</v>
      </c>
      <c r="E25" s="112">
        <f t="shared" si="2"/>
        <v>10516.7</v>
      </c>
      <c r="F25" s="241">
        <v>8000</v>
      </c>
      <c r="G25" s="112">
        <v>1595.4</v>
      </c>
      <c r="H25" s="112">
        <f t="shared" si="0"/>
        <v>9595.4</v>
      </c>
      <c r="I25" s="241">
        <v>8000</v>
      </c>
      <c r="J25" s="112">
        <v>1595.4</v>
      </c>
      <c r="K25" s="112">
        <f t="shared" si="1"/>
        <v>9595.4</v>
      </c>
    </row>
    <row r="26" spans="1:11" ht="25.5" customHeight="1">
      <c r="A26" s="343" t="s">
        <v>25</v>
      </c>
      <c r="B26" s="344"/>
      <c r="C26" s="245">
        <f>SUM(C8:C25)</f>
        <v>30000</v>
      </c>
      <c r="D26" s="246">
        <f>SUM(D8:D25)</f>
        <v>4606.3999999999996</v>
      </c>
      <c r="E26" s="246">
        <f t="shared" si="2"/>
        <v>34606.400000000001</v>
      </c>
      <c r="F26" s="245">
        <f>SUM(F8:F25)</f>
        <v>30000</v>
      </c>
      <c r="G26" s="246">
        <f>SUM(G8:G25)</f>
        <v>3685.1</v>
      </c>
      <c r="H26" s="246">
        <f t="shared" si="0"/>
        <v>33685.1</v>
      </c>
      <c r="I26" s="245">
        <f>SUM(I8:I25)</f>
        <v>30000</v>
      </c>
      <c r="J26" s="246">
        <f>SUM(J8:J25)</f>
        <v>3685.1</v>
      </c>
      <c r="K26" s="246">
        <f t="shared" si="1"/>
        <v>33685.1</v>
      </c>
    </row>
  </sheetData>
  <mergeCells count="10">
    <mergeCell ref="I6:K6"/>
    <mergeCell ref="A2:K2"/>
    <mergeCell ref="D3:K3"/>
    <mergeCell ref="A4:K4"/>
    <mergeCell ref="C5:K5"/>
    <mergeCell ref="A26:B26"/>
    <mergeCell ref="C6:E6"/>
    <mergeCell ref="F6:H6"/>
    <mergeCell ref="A6:A7"/>
    <mergeCell ref="B6:B7"/>
  </mergeCells>
  <pageMargins left="0" right="0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C3" sqref="C3:E3"/>
    </sheetView>
  </sheetViews>
  <sheetFormatPr defaultRowHeight="14.25"/>
  <cols>
    <col min="2" max="2" width="44.85546875" customWidth="1"/>
    <col min="3" max="4" width="14.7109375" style="14" customWidth="1"/>
    <col min="5" max="5" width="14.85546875" customWidth="1"/>
    <col min="6" max="6" width="8.42578125" hidden="1" customWidth="1"/>
  </cols>
  <sheetData>
    <row r="1" spans="1:6" ht="15">
      <c r="E1" s="389" t="s">
        <v>1040</v>
      </c>
    </row>
    <row r="2" spans="1:6" ht="12.75">
      <c r="A2" s="361" t="s">
        <v>45</v>
      </c>
      <c r="B2" s="361"/>
      <c r="C2" s="361"/>
      <c r="D2" s="361"/>
      <c r="E2" s="324"/>
    </row>
    <row r="3" spans="1:6" ht="65.25" customHeight="1">
      <c r="A3" s="32"/>
      <c r="B3" s="202"/>
      <c r="C3" s="323" t="s">
        <v>980</v>
      </c>
      <c r="D3" s="364"/>
      <c r="E3" s="364"/>
    </row>
    <row r="4" spans="1:6" ht="12.75">
      <c r="A4" s="34"/>
      <c r="B4" s="318"/>
      <c r="C4" s="318"/>
      <c r="D4" s="318"/>
      <c r="E4" s="318"/>
      <c r="F4" s="318"/>
    </row>
    <row r="5" spans="1:6" ht="65.25" customHeight="1">
      <c r="A5" s="360" t="s">
        <v>1033</v>
      </c>
      <c r="B5" s="360"/>
      <c r="C5" s="360"/>
      <c r="D5" s="360"/>
      <c r="E5" s="324"/>
    </row>
    <row r="6" spans="1:6">
      <c r="A6" s="13"/>
      <c r="B6" s="13"/>
      <c r="C6" s="362" t="s">
        <v>465</v>
      </c>
      <c r="D6" s="362"/>
      <c r="E6" s="363"/>
    </row>
    <row r="7" spans="1:6" ht="36.75" customHeight="1">
      <c r="A7" s="33" t="s">
        <v>280</v>
      </c>
      <c r="B7" s="33" t="s">
        <v>298</v>
      </c>
      <c r="C7" s="149" t="s">
        <v>936</v>
      </c>
      <c r="D7" s="205" t="s">
        <v>963</v>
      </c>
      <c r="E7" s="205" t="s">
        <v>977</v>
      </c>
    </row>
    <row r="8" spans="1:6" ht="20.100000000000001" customHeight="1">
      <c r="A8" s="8">
        <v>1</v>
      </c>
      <c r="B8" s="27" t="s">
        <v>281</v>
      </c>
      <c r="C8" s="95">
        <v>291</v>
      </c>
      <c r="D8" s="95">
        <v>304</v>
      </c>
      <c r="E8" s="95">
        <v>315.2</v>
      </c>
    </row>
    <row r="9" spans="1:6" ht="20.100000000000001" customHeight="1">
      <c r="A9" s="8">
        <v>2</v>
      </c>
      <c r="B9" s="27" t="s">
        <v>282</v>
      </c>
      <c r="C9" s="95">
        <v>116</v>
      </c>
      <c r="D9" s="95">
        <v>121</v>
      </c>
      <c r="E9" s="95">
        <v>125.1</v>
      </c>
    </row>
    <row r="10" spans="1:6" ht="20.100000000000001" customHeight="1">
      <c r="A10" s="8">
        <v>3</v>
      </c>
      <c r="B10" s="27" t="s">
        <v>283</v>
      </c>
      <c r="C10" s="95">
        <v>116</v>
      </c>
      <c r="D10" s="95">
        <v>121</v>
      </c>
      <c r="E10" s="95">
        <v>125.1</v>
      </c>
    </row>
    <row r="11" spans="1:6" ht="20.100000000000001" customHeight="1">
      <c r="A11" s="8">
        <v>4</v>
      </c>
      <c r="B11" s="27" t="s">
        <v>284</v>
      </c>
      <c r="C11" s="95">
        <v>116</v>
      </c>
      <c r="D11" s="95">
        <v>121</v>
      </c>
      <c r="E11" s="95">
        <v>125.1</v>
      </c>
    </row>
    <row r="12" spans="1:6" ht="20.100000000000001" customHeight="1">
      <c r="A12" s="8">
        <v>5</v>
      </c>
      <c r="B12" s="27" t="s">
        <v>285</v>
      </c>
      <c r="C12" s="95">
        <v>116</v>
      </c>
      <c r="D12" s="95">
        <v>121</v>
      </c>
      <c r="E12" s="95">
        <v>125.1</v>
      </c>
    </row>
    <row r="13" spans="1:6" ht="20.100000000000001" customHeight="1">
      <c r="A13" s="8">
        <v>6</v>
      </c>
      <c r="B13" s="27" t="s">
        <v>286</v>
      </c>
      <c r="C13" s="95">
        <v>116</v>
      </c>
      <c r="D13" s="95">
        <v>121</v>
      </c>
      <c r="E13" s="95">
        <v>125.1</v>
      </c>
    </row>
    <row r="14" spans="1:6" ht="20.100000000000001" customHeight="1">
      <c r="A14" s="8">
        <v>7</v>
      </c>
      <c r="B14" s="27" t="s">
        <v>287</v>
      </c>
      <c r="C14" s="95">
        <v>116</v>
      </c>
      <c r="D14" s="95">
        <v>121</v>
      </c>
      <c r="E14" s="95">
        <v>125.1</v>
      </c>
    </row>
    <row r="15" spans="1:6" ht="20.100000000000001" customHeight="1">
      <c r="A15" s="8">
        <v>8</v>
      </c>
      <c r="B15" s="27" t="s">
        <v>288</v>
      </c>
      <c r="C15" s="95">
        <v>116</v>
      </c>
      <c r="D15" s="95">
        <v>121</v>
      </c>
      <c r="E15" s="95">
        <v>125.1</v>
      </c>
    </row>
    <row r="16" spans="1:6" ht="20.100000000000001" customHeight="1">
      <c r="A16" s="8">
        <v>9</v>
      </c>
      <c r="B16" s="27" t="s">
        <v>289</v>
      </c>
      <c r="C16" s="95">
        <v>110</v>
      </c>
      <c r="D16" s="95">
        <v>116</v>
      </c>
      <c r="E16" s="95">
        <v>120.1</v>
      </c>
    </row>
    <row r="17" spans="1:5" ht="20.100000000000001" customHeight="1">
      <c r="A17" s="8">
        <v>10</v>
      </c>
      <c r="B17" s="27" t="s">
        <v>374</v>
      </c>
      <c r="C17" s="95">
        <v>111</v>
      </c>
      <c r="D17" s="95">
        <v>116</v>
      </c>
      <c r="E17" s="95">
        <v>120.1</v>
      </c>
    </row>
    <row r="18" spans="1:5" ht="20.100000000000001" customHeight="1">
      <c r="A18" s="8">
        <v>11</v>
      </c>
      <c r="B18" s="27" t="s">
        <v>314</v>
      </c>
      <c r="C18" s="95">
        <v>291</v>
      </c>
      <c r="D18" s="95">
        <v>304</v>
      </c>
      <c r="E18" s="95">
        <v>315.2</v>
      </c>
    </row>
    <row r="19" spans="1:5" ht="20.100000000000001" customHeight="1">
      <c r="A19" s="8">
        <v>12</v>
      </c>
      <c r="B19" s="27" t="s">
        <v>315</v>
      </c>
      <c r="C19" s="95">
        <v>116</v>
      </c>
      <c r="D19" s="95">
        <v>121</v>
      </c>
      <c r="E19" s="95">
        <v>125.1</v>
      </c>
    </row>
    <row r="20" spans="1:5" ht="20.100000000000001" customHeight="1">
      <c r="A20" s="8">
        <v>13</v>
      </c>
      <c r="B20" s="27" t="s">
        <v>290</v>
      </c>
      <c r="C20" s="95">
        <v>116</v>
      </c>
      <c r="D20" s="95">
        <v>121</v>
      </c>
      <c r="E20" s="95">
        <v>125.1</v>
      </c>
    </row>
    <row r="21" spans="1:5" ht="20.100000000000001" customHeight="1">
      <c r="A21" s="8">
        <v>14</v>
      </c>
      <c r="B21" s="27" t="s">
        <v>316</v>
      </c>
      <c r="C21" s="95">
        <v>116</v>
      </c>
      <c r="D21" s="95">
        <v>121</v>
      </c>
      <c r="E21" s="95">
        <v>125.1</v>
      </c>
    </row>
    <row r="22" spans="1:5" ht="20.100000000000001" customHeight="1">
      <c r="A22" s="8">
        <v>15</v>
      </c>
      <c r="B22" s="27" t="s">
        <v>317</v>
      </c>
      <c r="C22" s="95">
        <v>1159.8</v>
      </c>
      <c r="D22" s="95">
        <v>1212.7</v>
      </c>
      <c r="E22" s="95">
        <v>1255.4000000000001</v>
      </c>
    </row>
    <row r="23" spans="1:5" ht="20.100000000000001" customHeight="1">
      <c r="A23" s="358" t="s">
        <v>297</v>
      </c>
      <c r="B23" s="359"/>
      <c r="C23" s="36">
        <f t="shared" ref="C23:E23" si="0">SUM(C8:C22)</f>
        <v>3122.8</v>
      </c>
      <c r="D23" s="36">
        <f t="shared" si="0"/>
        <v>3262.7</v>
      </c>
      <c r="E23" s="36">
        <f t="shared" si="0"/>
        <v>3376.9999999999995</v>
      </c>
    </row>
    <row r="24" spans="1:5" ht="20.100000000000001" customHeight="1">
      <c r="A24" s="14"/>
      <c r="B24" s="14"/>
    </row>
  </sheetData>
  <mergeCells count="6">
    <mergeCell ref="A23:B23"/>
    <mergeCell ref="A5:E5"/>
    <mergeCell ref="A2:E2"/>
    <mergeCell ref="C6:E6"/>
    <mergeCell ref="B4:F4"/>
    <mergeCell ref="C3:E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topLeftCell="A13" workbookViewId="0">
      <selection activeCell="D1" sqref="D1"/>
    </sheetView>
  </sheetViews>
  <sheetFormatPr defaultRowHeight="12.75"/>
  <cols>
    <col min="1" max="1" width="24.7109375" customWidth="1"/>
    <col min="2" max="2" width="43" customWidth="1"/>
    <col min="3" max="3" width="11" style="22" customWidth="1"/>
    <col min="4" max="4" width="11.140625" style="22" customWidth="1"/>
    <col min="5" max="5" width="10.42578125" customWidth="1"/>
  </cols>
  <sheetData>
    <row r="1" spans="1:6">
      <c r="E1" s="390" t="s">
        <v>1040</v>
      </c>
    </row>
    <row r="2" spans="1:6">
      <c r="A2" s="361" t="s">
        <v>990</v>
      </c>
      <c r="B2" s="361"/>
      <c r="C2" s="361"/>
      <c r="D2" s="361"/>
      <c r="E2" s="324"/>
    </row>
    <row r="3" spans="1:6" ht="42.75" customHeight="1">
      <c r="A3" s="32"/>
      <c r="B3" s="323" t="s">
        <v>982</v>
      </c>
      <c r="C3" s="323"/>
      <c r="D3" s="323"/>
      <c r="E3" s="364"/>
    </row>
    <row r="4" spans="1:6" ht="19.5" customHeight="1">
      <c r="B4" s="318"/>
      <c r="C4" s="318"/>
      <c r="D4" s="318"/>
      <c r="E4" s="318"/>
    </row>
    <row r="5" spans="1:6" ht="30" customHeight="1">
      <c r="A5" s="365" t="s">
        <v>1039</v>
      </c>
      <c r="B5" s="365"/>
      <c r="C5" s="365"/>
      <c r="D5" s="365"/>
      <c r="E5" s="331"/>
    </row>
    <row r="6" spans="1:6" ht="15.75">
      <c r="A6" s="35"/>
      <c r="C6" s="26"/>
      <c r="D6" s="262"/>
      <c r="E6" s="26" t="s">
        <v>340</v>
      </c>
    </row>
    <row r="7" spans="1:6" ht="92.25" customHeight="1">
      <c r="A7" s="31" t="s">
        <v>341</v>
      </c>
      <c r="B7" s="31" t="s">
        <v>342</v>
      </c>
      <c r="C7" s="20" t="s">
        <v>936</v>
      </c>
      <c r="D7" s="20" t="s">
        <v>963</v>
      </c>
      <c r="E7" s="20" t="s">
        <v>977</v>
      </c>
    </row>
    <row r="8" spans="1:6" ht="29.25" customHeight="1">
      <c r="A8" s="1"/>
      <c r="B8" s="5" t="s">
        <v>124</v>
      </c>
      <c r="C8" s="282">
        <f>C9+C14</f>
        <v>20000</v>
      </c>
      <c r="D8" s="282">
        <f>D9+D14</f>
        <v>-350</v>
      </c>
      <c r="E8" s="282">
        <f>E9+E14</f>
        <v>-350</v>
      </c>
    </row>
    <row r="9" spans="1:6" ht="46.5" customHeight="1">
      <c r="A9" s="31" t="s">
        <v>218</v>
      </c>
      <c r="B9" s="5" t="s">
        <v>173</v>
      </c>
      <c r="C9" s="282">
        <f>SUM(C11:C12)</f>
        <v>20000</v>
      </c>
      <c r="D9" s="282">
        <f>SUM(D11:D12)</f>
        <v>-350</v>
      </c>
      <c r="E9" s="282">
        <f>SUM(E11:E12)</f>
        <v>-350</v>
      </c>
    </row>
    <row r="10" spans="1:6" ht="31.5" customHeight="1">
      <c r="A10" s="1" t="s">
        <v>219</v>
      </c>
      <c r="B10" s="3" t="s">
        <v>343</v>
      </c>
      <c r="C10" s="283">
        <f>C11</f>
        <v>20000</v>
      </c>
      <c r="D10" s="283">
        <f>D11</f>
        <v>0</v>
      </c>
      <c r="E10" s="283">
        <f>E11</f>
        <v>0</v>
      </c>
    </row>
    <row r="11" spans="1:6" ht="44.25" customHeight="1">
      <c r="A11" s="1" t="s">
        <v>220</v>
      </c>
      <c r="B11" s="3" t="s">
        <v>344</v>
      </c>
      <c r="C11" s="283">
        <v>20000</v>
      </c>
      <c r="D11" s="283">
        <v>0</v>
      </c>
      <c r="E11" s="283">
        <v>0</v>
      </c>
    </row>
    <row r="12" spans="1:6" ht="38.25" customHeight="1">
      <c r="A12" s="1" t="s">
        <v>345</v>
      </c>
      <c r="B12" s="2" t="s">
        <v>346</v>
      </c>
      <c r="C12" s="283">
        <f>C13</f>
        <v>0</v>
      </c>
      <c r="D12" s="283">
        <f>D13</f>
        <v>-350</v>
      </c>
      <c r="E12" s="283">
        <f>E13</f>
        <v>-350</v>
      </c>
    </row>
    <row r="13" spans="1:6" ht="49.5" customHeight="1">
      <c r="A13" s="1" t="s">
        <v>347</v>
      </c>
      <c r="B13" s="2" t="s">
        <v>348</v>
      </c>
      <c r="C13" s="283">
        <v>0</v>
      </c>
      <c r="D13" s="283">
        <v>-350</v>
      </c>
      <c r="E13" s="283">
        <v>-350</v>
      </c>
    </row>
    <row r="14" spans="1:6" ht="40.5" customHeight="1">
      <c r="A14" s="31" t="s">
        <v>221</v>
      </c>
      <c r="B14" s="5" t="s">
        <v>349</v>
      </c>
      <c r="C14" s="7">
        <f>SUM(C16:C17)</f>
        <v>0</v>
      </c>
      <c r="D14" s="7">
        <f>SUM(D16:D17)</f>
        <v>0</v>
      </c>
      <c r="E14" s="7">
        <f>SUM(E16:E17)</f>
        <v>0</v>
      </c>
      <c r="F14" s="19"/>
    </row>
    <row r="15" spans="1:6" ht="57" customHeight="1">
      <c r="A15" s="1" t="s">
        <v>350</v>
      </c>
      <c r="B15" s="3" t="s">
        <v>351</v>
      </c>
      <c r="C15" s="6">
        <v>0</v>
      </c>
      <c r="D15" s="6">
        <v>0</v>
      </c>
      <c r="E15" s="6">
        <v>0</v>
      </c>
    </row>
    <row r="16" spans="1:6" ht="61.5" customHeight="1">
      <c r="A16" s="1" t="s">
        <v>352</v>
      </c>
      <c r="B16" s="2" t="s">
        <v>353</v>
      </c>
      <c r="C16" s="6">
        <v>0</v>
      </c>
      <c r="D16" s="6">
        <v>0</v>
      </c>
      <c r="E16" s="6">
        <v>0</v>
      </c>
    </row>
    <row r="17" spans="1:5" ht="51" customHeight="1">
      <c r="A17" s="1" t="s">
        <v>354</v>
      </c>
      <c r="B17" s="2" t="s">
        <v>361</v>
      </c>
      <c r="C17" s="6">
        <f>C18</f>
        <v>0</v>
      </c>
      <c r="D17" s="6">
        <f>D18</f>
        <v>0</v>
      </c>
      <c r="E17" s="6">
        <f>SUM(E18)</f>
        <v>0</v>
      </c>
    </row>
    <row r="18" spans="1:5" ht="66.75" customHeight="1">
      <c r="A18" s="1" t="s">
        <v>355</v>
      </c>
      <c r="B18" s="2" t="s">
        <v>356</v>
      </c>
      <c r="C18" s="6">
        <v>0</v>
      </c>
      <c r="D18" s="6">
        <v>0</v>
      </c>
      <c r="E18" s="6">
        <v>0</v>
      </c>
    </row>
  </sheetData>
  <mergeCells count="4">
    <mergeCell ref="B3:E3"/>
    <mergeCell ref="A2:E2"/>
    <mergeCell ref="A5:E5"/>
    <mergeCell ref="B4:E4"/>
  </mergeCells>
  <pageMargins left="0.59055118110236227" right="0.59055118110236227" top="0.74803149606299213" bottom="0.74803149606299213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4"/>
  <sheetViews>
    <sheetView topLeftCell="A13" workbookViewId="0">
      <selection activeCell="D10" sqref="D10"/>
    </sheetView>
  </sheetViews>
  <sheetFormatPr defaultRowHeight="12.75"/>
  <cols>
    <col min="1" max="1" width="8.140625" style="285" customWidth="1"/>
    <col min="2" max="2" width="59.140625" style="285" customWidth="1"/>
    <col min="3" max="5" width="14.42578125" style="284" customWidth="1"/>
    <col min="6" max="6" width="9.140625" style="285"/>
  </cols>
  <sheetData>
    <row r="1" spans="1:5">
      <c r="E1" s="391" t="s">
        <v>1040</v>
      </c>
    </row>
    <row r="2" spans="1:5" ht="19.5" customHeight="1">
      <c r="A2" s="325" t="s">
        <v>991</v>
      </c>
      <c r="B2" s="325"/>
      <c r="C2" s="325"/>
      <c r="D2" s="325"/>
      <c r="E2" s="368"/>
    </row>
    <row r="3" spans="1:5" ht="48" customHeight="1">
      <c r="A3" s="286"/>
      <c r="B3" s="327" t="s">
        <v>983</v>
      </c>
      <c r="C3" s="327"/>
      <c r="D3" s="327"/>
      <c r="E3" s="367"/>
    </row>
    <row r="4" spans="1:5" ht="15.75" customHeight="1">
      <c r="C4" s="366"/>
      <c r="D4" s="366"/>
      <c r="E4" s="366"/>
    </row>
    <row r="5" spans="1:5" ht="36" customHeight="1">
      <c r="A5" s="369" t="s">
        <v>1048</v>
      </c>
      <c r="B5" s="369"/>
      <c r="C5" s="370"/>
      <c r="D5" s="370"/>
      <c r="E5" s="370"/>
    </row>
    <row r="6" spans="1:5" ht="15.75">
      <c r="A6" s="290"/>
      <c r="C6" s="291"/>
      <c r="D6" s="291"/>
      <c r="E6" s="291" t="s">
        <v>465</v>
      </c>
    </row>
    <row r="7" spans="1:5" ht="27.75" customHeight="1">
      <c r="A7" s="371" t="s">
        <v>830</v>
      </c>
      <c r="B7" s="371" t="s">
        <v>263</v>
      </c>
      <c r="C7" s="372" t="s">
        <v>936</v>
      </c>
      <c r="D7" s="373" t="s">
        <v>963</v>
      </c>
      <c r="E7" s="372" t="s">
        <v>977</v>
      </c>
    </row>
    <row r="8" spans="1:5" ht="45.75" customHeight="1">
      <c r="A8" s="371"/>
      <c r="B8" s="371"/>
      <c r="C8" s="372"/>
      <c r="D8" s="374"/>
      <c r="E8" s="372"/>
    </row>
    <row r="9" spans="1:5" ht="45" customHeight="1">
      <c r="A9" s="292" t="s">
        <v>831</v>
      </c>
      <c r="B9" s="293" t="s">
        <v>125</v>
      </c>
      <c r="C9" s="298">
        <v>0</v>
      </c>
      <c r="D9" s="298">
        <v>0</v>
      </c>
      <c r="E9" s="298">
        <v>0</v>
      </c>
    </row>
    <row r="10" spans="1:5" ht="47.25" customHeight="1">
      <c r="A10" s="294" t="s">
        <v>832</v>
      </c>
      <c r="B10" s="295" t="s">
        <v>833</v>
      </c>
      <c r="C10" s="298">
        <v>20000</v>
      </c>
      <c r="D10" s="298">
        <v>0</v>
      </c>
      <c r="E10" s="298">
        <v>0</v>
      </c>
    </row>
    <row r="11" spans="1:5" ht="60" customHeight="1">
      <c r="A11" s="294" t="s">
        <v>834</v>
      </c>
      <c r="B11" s="295" t="s">
        <v>835</v>
      </c>
      <c r="C11" s="298">
        <v>0</v>
      </c>
      <c r="D11" s="298">
        <v>0</v>
      </c>
      <c r="E11" s="298">
        <v>0</v>
      </c>
    </row>
    <row r="12" spans="1:5" ht="67.5" customHeight="1">
      <c r="A12" s="294" t="s">
        <v>836</v>
      </c>
      <c r="B12" s="295" t="s">
        <v>837</v>
      </c>
      <c r="C12" s="298">
        <v>0</v>
      </c>
      <c r="D12" s="298">
        <v>0</v>
      </c>
      <c r="E12" s="298">
        <v>0</v>
      </c>
    </row>
    <row r="13" spans="1:5" ht="24" customHeight="1">
      <c r="A13" s="296"/>
      <c r="B13" s="297" t="s">
        <v>838</v>
      </c>
      <c r="C13" s="299">
        <f>SUM(C10:C12)</f>
        <v>20000</v>
      </c>
      <c r="D13" s="299">
        <f>SUM(D10:D12)</f>
        <v>0</v>
      </c>
      <c r="E13" s="299">
        <f>SUM(E10:E12)</f>
        <v>0</v>
      </c>
    </row>
    <row r="14" spans="1:5" ht="23.25" customHeight="1">
      <c r="A14" s="292" t="s">
        <v>839</v>
      </c>
      <c r="B14" s="293" t="s">
        <v>840</v>
      </c>
      <c r="C14" s="298"/>
      <c r="D14" s="298"/>
      <c r="E14" s="298"/>
    </row>
    <row r="15" spans="1:5" ht="63" customHeight="1">
      <c r="A15" s="294" t="s">
        <v>832</v>
      </c>
      <c r="B15" s="295" t="s">
        <v>841</v>
      </c>
      <c r="C15" s="298">
        <v>0</v>
      </c>
      <c r="D15" s="298">
        <v>350</v>
      </c>
      <c r="E15" s="298">
        <v>350</v>
      </c>
    </row>
    <row r="16" spans="1:5" ht="69.75" customHeight="1">
      <c r="A16" s="294" t="s">
        <v>834</v>
      </c>
      <c r="B16" s="295" t="s">
        <v>842</v>
      </c>
      <c r="C16" s="298">
        <v>0</v>
      </c>
      <c r="D16" s="298">
        <v>0</v>
      </c>
      <c r="E16" s="298">
        <v>0</v>
      </c>
    </row>
    <row r="17" spans="1:5" ht="73.5" customHeight="1">
      <c r="A17" s="294" t="s">
        <v>836</v>
      </c>
      <c r="B17" s="295" t="s">
        <v>843</v>
      </c>
      <c r="C17" s="298">
        <v>0</v>
      </c>
      <c r="D17" s="298">
        <v>0</v>
      </c>
      <c r="E17" s="298">
        <v>0</v>
      </c>
    </row>
    <row r="18" spans="1:5" ht="102" customHeight="1">
      <c r="A18" s="294" t="s">
        <v>844</v>
      </c>
      <c r="B18" s="295" t="s">
        <v>845</v>
      </c>
      <c r="C18" s="298">
        <v>0</v>
      </c>
      <c r="D18" s="298"/>
      <c r="E18" s="298">
        <v>0</v>
      </c>
    </row>
    <row r="19" spans="1:5" ht="33.75" customHeight="1">
      <c r="A19" s="294" t="s">
        <v>846</v>
      </c>
      <c r="B19" s="293" t="s">
        <v>838</v>
      </c>
      <c r="C19" s="299">
        <f>SUM(C15:C18)</f>
        <v>0</v>
      </c>
      <c r="D19" s="299">
        <f>SUM(D15:D18)</f>
        <v>350</v>
      </c>
      <c r="E19" s="299">
        <f>SUM(E15:E18)</f>
        <v>350</v>
      </c>
    </row>
    <row r="20" spans="1:5" ht="14.25">
      <c r="A20" s="287"/>
      <c r="B20" s="287"/>
      <c r="C20" s="300"/>
      <c r="D20" s="300"/>
      <c r="E20" s="300"/>
    </row>
    <row r="21" spans="1:5" ht="14.25">
      <c r="A21" s="287"/>
      <c r="B21" s="287"/>
      <c r="C21" s="300"/>
      <c r="D21" s="300"/>
      <c r="E21" s="300"/>
    </row>
    <row r="22" spans="1:5" ht="14.25">
      <c r="A22" s="287"/>
      <c r="B22" s="287"/>
      <c r="C22" s="300"/>
      <c r="D22" s="300"/>
      <c r="E22" s="300"/>
    </row>
    <row r="23" spans="1:5" ht="14.25">
      <c r="A23" s="287"/>
      <c r="B23" s="287"/>
      <c r="C23" s="300"/>
      <c r="D23" s="300"/>
      <c r="E23" s="300"/>
    </row>
    <row r="24" spans="1:5" ht="14.25">
      <c r="A24" s="287"/>
      <c r="B24" s="287"/>
      <c r="C24" s="300"/>
      <c r="D24" s="300"/>
      <c r="E24" s="300"/>
    </row>
    <row r="25" spans="1:5" ht="14.25">
      <c r="A25" s="287"/>
      <c r="B25" s="287"/>
      <c r="C25" s="300"/>
      <c r="D25" s="300"/>
      <c r="E25" s="300"/>
    </row>
    <row r="26" spans="1:5" ht="14.25">
      <c r="A26" s="287"/>
      <c r="B26" s="287"/>
      <c r="C26" s="300"/>
      <c r="D26" s="300"/>
      <c r="E26" s="300"/>
    </row>
    <row r="27" spans="1:5" ht="14.25">
      <c r="A27" s="287"/>
      <c r="B27" s="287"/>
      <c r="C27" s="300"/>
      <c r="D27" s="300"/>
      <c r="E27" s="300"/>
    </row>
    <row r="28" spans="1:5" ht="14.25">
      <c r="A28" s="287"/>
      <c r="B28" s="287"/>
      <c r="C28" s="300"/>
      <c r="D28" s="300"/>
      <c r="E28" s="300"/>
    </row>
    <row r="29" spans="1:5" ht="14.25">
      <c r="A29" s="287"/>
      <c r="B29" s="287"/>
      <c r="C29" s="300"/>
      <c r="D29" s="300"/>
      <c r="E29" s="300"/>
    </row>
    <row r="30" spans="1:5" ht="14.25">
      <c r="A30" s="287"/>
      <c r="B30" s="287"/>
      <c r="C30" s="300"/>
      <c r="D30" s="300"/>
      <c r="E30" s="300"/>
    </row>
    <row r="31" spans="1:5" ht="14.25">
      <c r="A31" s="287"/>
      <c r="B31" s="287"/>
      <c r="C31" s="300"/>
      <c r="D31" s="300"/>
      <c r="E31" s="300"/>
    </row>
    <row r="32" spans="1:5" ht="14.25">
      <c r="A32" s="287"/>
      <c r="B32" s="287"/>
      <c r="C32" s="300"/>
      <c r="D32" s="300"/>
      <c r="E32" s="300"/>
    </row>
    <row r="33" spans="1:5" ht="14.25">
      <c r="A33" s="287"/>
      <c r="B33" s="287"/>
      <c r="C33" s="300"/>
      <c r="D33" s="300"/>
      <c r="E33" s="300"/>
    </row>
    <row r="34" spans="1:5" ht="14.25">
      <c r="A34" s="287"/>
      <c r="B34" s="287"/>
      <c r="C34" s="300"/>
      <c r="D34" s="300"/>
      <c r="E34" s="300"/>
    </row>
  </sheetData>
  <mergeCells count="9">
    <mergeCell ref="C4:E4"/>
    <mergeCell ref="B3:E3"/>
    <mergeCell ref="A2:E2"/>
    <mergeCell ref="A5:E5"/>
    <mergeCell ref="A7:A8"/>
    <mergeCell ref="B7:B8"/>
    <mergeCell ref="C7:C8"/>
    <mergeCell ref="E7:E8"/>
    <mergeCell ref="D7:D8"/>
  </mergeCells>
  <pageMargins left="0.70866141732283472" right="0" top="0.74803149606299213" bottom="0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нормативы пр.1</vt:lpstr>
      <vt:lpstr>д.23-25</vt:lpstr>
      <vt:lpstr>вед23-25</vt:lpstr>
      <vt:lpstr>фун23-25</vt:lpstr>
      <vt:lpstr>пр23-25</vt:lpstr>
      <vt:lpstr>дот23-25</vt:lpstr>
      <vt:lpstr>вус23-25</vt:lpstr>
      <vt:lpstr>ист23-24</vt:lpstr>
      <vt:lpstr>заим23-25</vt:lpstr>
      <vt:lpstr>гара23-25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Дзиова</cp:lastModifiedBy>
  <cp:lastPrinted>2022-11-11T09:33:25Z</cp:lastPrinted>
  <dcterms:created xsi:type="dcterms:W3CDTF">1996-10-14T23:33:28Z</dcterms:created>
  <dcterms:modified xsi:type="dcterms:W3CDTF">2022-11-11T11:53:55Z</dcterms:modified>
</cp:coreProperties>
</file>