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20" windowHeight="7425" activeTab="3"/>
  </bookViews>
  <sheets>
    <sheet name="прил 1" sheetId="1" r:id="rId1"/>
    <sheet name="прил2" sheetId="2" r:id="rId2"/>
    <sheet name="прил 1 (3)" sheetId="3" r:id="rId3"/>
    <sheet name="прил2 (3)" sheetId="4" r:id="rId4"/>
  </sheets>
  <definedNames/>
  <calcPr fullCalcOnLoad="1"/>
</workbook>
</file>

<file path=xl/sharedStrings.xml><?xml version="1.0" encoding="utf-8"?>
<sst xmlns="http://schemas.openxmlformats.org/spreadsheetml/2006/main" count="363" uniqueCount="163">
  <si>
    <t>1 01 00000 00 0000 000</t>
  </si>
  <si>
    <t>Налоги на прибыль, доходы</t>
  </si>
  <si>
    <t>Налог на доходы физических лиц</t>
  </si>
  <si>
    <t>1 06 00000 00 0000 000</t>
  </si>
  <si>
    <t xml:space="preserve">1 06 06000 00 0000 110 </t>
  </si>
  <si>
    <t>Земельный налог</t>
  </si>
  <si>
    <t>Единый сельскохозяйственный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</si>
  <si>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</si>
  <si>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</si>
  <si>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</si>
  <si>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Налог, взимаемый с налогоплательщиков, выбравших в качестве объекта налообложения доходы</t>
  </si>
  <si>
    <t>1 05 01020 01 0000 110</t>
  </si>
  <si>
    <t>1 05 03000 01 0000 110</t>
  </si>
  <si>
    <t>1 14 00000 00 0000 000</t>
  </si>
  <si>
    <t>Безвозмездные поступления</t>
  </si>
  <si>
    <t>2 00 00000 00 0000 000</t>
  </si>
  <si>
    <t>1 05 00000 00 0000 000</t>
  </si>
  <si>
    <t>Налоги на совокупный доход</t>
  </si>
  <si>
    <t>Налоги на имущество</t>
  </si>
  <si>
    <t>1 01 02000 01 0000 110</t>
  </si>
  <si>
    <t>1 05 03010 01 0000 110</t>
  </si>
  <si>
    <t>1 05 01000 00 0000 110</t>
  </si>
  <si>
    <t xml:space="preserve">Налог, взимаемый с налогоплательщиков, выбравших в качестве объекта налообложения доходы уменьшенные на величину расходов </t>
  </si>
  <si>
    <t xml:space="preserve">Доходы от продажи материальных и нематериальных активов  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</si>
  <si>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</si>
  <si>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</si>
  <si>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</si>
  <si>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Аппарат администрации местного самоуправления</t>
  </si>
  <si>
    <t>Благоустройство</t>
  </si>
  <si>
    <t>1 01 02010 01 0000 110</t>
  </si>
  <si>
    <t>1 01 02020 01 0000 110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</si>
  <si>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</si>
  <si>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</si>
  <si>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</si>
  <si>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</si>
  <si>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Наименование</t>
  </si>
  <si>
    <t>Расходы на проектно-сметную документацию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</si>
  <si>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 Cyr"/>
        <family val="0"/>
      </rPr>
      <t>¹</t>
    </r>
    <r>
      <rPr>
        <sz val="10"/>
        <rFont val="Times New Roman"/>
        <family val="1"/>
      </rPr>
      <t xml:space="preserve"> и 228 Налогового кодекса РФ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</si>
  <si>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</si>
  <si>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Коммунальное хозяйство</t>
  </si>
  <si>
    <t>1 06 01030 13 0000 110</t>
  </si>
  <si>
    <t>1 11 05013 13 0000 120</t>
  </si>
  <si>
    <t>1 11 05025 13 0000 120</t>
  </si>
  <si>
    <t>1 11 05035 13 0000 120</t>
  </si>
  <si>
    <t>1 14 06013 13 0000 430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</si>
  <si>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</si>
  <si>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</si>
  <si>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</si>
  <si>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</si>
  <si>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</si>
  <si>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</si>
  <si>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</si>
  <si>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</si>
  <si>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</si>
  <si>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</si>
  <si>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</si>
  <si>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</si>
  <si>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Резервные фонды</t>
  </si>
  <si>
    <t>Жилищное хозяйство</t>
  </si>
  <si>
    <t xml:space="preserve"> </t>
  </si>
  <si>
    <t>% вып.</t>
  </si>
  <si>
    <t>(руб.)</t>
  </si>
  <si>
    <t>Приложение 1</t>
  </si>
  <si>
    <t>Код бюджетной классификации РФ</t>
  </si>
  <si>
    <t>Дотации бюджетам бюджетной системы Российской Федерации</t>
  </si>
  <si>
    <t>НАЛОГОВЫЕ И НЕНАЛОГОВЫЕ ДОХОДЫ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</si>
  <si>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</si>
  <si>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</si>
  <si>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</si>
  <si>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</si>
  <si>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1 16 00000 00 0000 000</t>
  </si>
  <si>
    <t>1 17 00000 00 0000 000</t>
  </si>
  <si>
    <t>Штрафы, санкции, возмещение ущерба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</si>
  <si>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</si>
  <si>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</si>
  <si>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</si>
  <si>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</si>
  <si>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</si>
  <si>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</si>
  <si>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</si>
  <si>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</si>
  <si>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</si>
  <si>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</t>
  </si>
  <si>
    <t>Субвенции бюджетам бюджетной системы Российской Федерации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</si>
  <si>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</si>
  <si>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</si>
  <si>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1 17 05050 13 0000 180</t>
  </si>
  <si>
    <t>Прочие неналоговые доходы бюджетов городских поселений</t>
  </si>
  <si>
    <t>КБК</t>
  </si>
  <si>
    <t>0 100</t>
  </si>
  <si>
    <t>Общегосударственные вопросы</t>
  </si>
  <si>
    <t>0 102</t>
  </si>
  <si>
    <t>в т.ч. зарплата</t>
  </si>
  <si>
    <t xml:space="preserve">         начисления</t>
  </si>
  <si>
    <t>0 104</t>
  </si>
  <si>
    <t>0 111</t>
  </si>
  <si>
    <t>0 200</t>
  </si>
  <si>
    <t>Национальная оборона</t>
  </si>
  <si>
    <t>0 203</t>
  </si>
  <si>
    <t>Военно-учетный стол</t>
  </si>
  <si>
    <t>211</t>
  </si>
  <si>
    <t>0 400</t>
  </si>
  <si>
    <t>Национальная экономика</t>
  </si>
  <si>
    <t>0 401</t>
  </si>
  <si>
    <t>Реализ. допол. мер по занятости населения</t>
  </si>
  <si>
    <t>0 500</t>
  </si>
  <si>
    <t>Жилищно-коммунальное хозяйство</t>
  </si>
  <si>
    <t>0 501</t>
  </si>
  <si>
    <t>0 502</t>
  </si>
  <si>
    <t>0 503</t>
  </si>
  <si>
    <t>в т. ч. уличное освещение</t>
  </si>
  <si>
    <t>Социальная политика</t>
  </si>
  <si>
    <t>Пенсионное обеспечение (доплаты к пенсиям муниц. служащих)</t>
  </si>
  <si>
    <t>ВСЕГО РАСХОДОВ</t>
  </si>
  <si>
    <t>0 505</t>
  </si>
  <si>
    <t>Другие вопросы в области жилищно-коммунального хозяйства</t>
  </si>
  <si>
    <t>Приложение 2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</si>
  <si>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</si>
  <si>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</si>
  <si>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2 02 15001 13 0000 150</t>
  </si>
  <si>
    <t>2 02 10000 00 0000 150</t>
  </si>
  <si>
    <t>2 02 30000 00 0000 150</t>
  </si>
  <si>
    <t>2 02 35118 13 0000 150</t>
  </si>
  <si>
    <t>Расходы</t>
  </si>
  <si>
    <t>Материальная помощь</t>
  </si>
  <si>
    <t>Праздничные мероприятия</t>
  </si>
  <si>
    <t>Темп роста, %</t>
  </si>
  <si>
    <t xml:space="preserve">          ремонт уличного освещения</t>
  </si>
  <si>
    <t xml:space="preserve">          санитарная очистка</t>
  </si>
  <si>
    <t xml:space="preserve">          прочие мероприятия</t>
  </si>
  <si>
    <t>Дотации бюджетам городских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</si>
  <si>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</si>
  <si>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2 02 16001 13 0000 150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</si>
  <si>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</t>
  </si>
  <si>
    <t>1 16 10123 01 0131 140</t>
  </si>
  <si>
    <t>0 412</t>
  </si>
  <si>
    <t>Расходы на проведение геодезических и кадастровых работ</t>
  </si>
  <si>
    <t>Рост, снижение (+,-)</t>
  </si>
  <si>
    <t>Функционирование высшего должностного лица субъекта Российской Федерации и муниципального образования</t>
  </si>
  <si>
    <t>Рост, снижение      (+,-)</t>
  </si>
  <si>
    <t>Факт за          3 мес.2022 г.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</si>
  <si>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</si>
  <si>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</si>
  <si>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Факт за              3 мес.2022 г.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</si>
  <si>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</si>
  <si>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представительных органов муниципальных образований</t>
  </si>
  <si>
    <t>Депутаты представительного органа муниципального образования</t>
  </si>
  <si>
    <t>0 103</t>
  </si>
  <si>
    <t>Иные межбюджетные трансферты</t>
  </si>
  <si>
    <t>2 02 40000 00 0000 150</t>
  </si>
  <si>
    <t>2 02 49999 13 0000 150</t>
  </si>
  <si>
    <t>Прочие межбюджетные трансферты, передаваемые бюджетам городских поселений</t>
  </si>
  <si>
    <t>Исполнение расходов бюджета Алагирского городского поселения за 3 месяца 2023 г.</t>
  </si>
  <si>
    <t>Исполнение доходов бюджета Алагирского городского поселения за 3 месяца 2023 г.</t>
  </si>
  <si>
    <t>Факт за          3 мес.2023 г.</t>
  </si>
  <si>
    <t>Уточн. план на 2023 г.</t>
  </si>
  <si>
    <t>Факт за              3 мес.2023 г.</t>
  </si>
  <si>
    <t>Другие общегосударственные вопросы</t>
  </si>
  <si>
    <t>0 113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</si>
  <si>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2"/>
        <rFont val="Arial Cyr"/>
        <family val="0"/>
      </rPr>
      <t>¹</t>
    </r>
    <r>
      <rPr>
        <sz val="12"/>
        <rFont val="Times New Roman"/>
        <family val="1"/>
      </rPr>
      <t xml:space="preserve"> и 228 Налогового кодекса РФ</t>
    </r>
  </si>
  <si>
    <t>к решению АМС Алагирского городского поселения</t>
  </si>
  <si>
    <t>№27/7 от 27.10.2023г.</t>
  </si>
  <si>
    <t>№27/7 от 27.10.2023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</si>
</sst>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(* #,##0.0_);_(* \(#,##0.0\);_(* &quot;-&quot;??_);_(@_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left" wrapText="1" indent="2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54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11" xfId="54" applyFont="1" applyFill="1" applyBorder="1" applyAlignment="1">
      <alignment horizontal="left" vertical="top" wrapText="1"/>
      <protection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="120" zoomScaleNormal="120" zoomScalePageLayoutView="0" workbookViewId="0" topLeftCell="A2">
      <selection activeCell="C11" sqref="C11"/>
    </sheetView>
  </sheetViews>
  <sheetFormatPr defaultColWidth="9.140625" defaultRowHeight="12.75"/>
  <cols>
    <col min="1" max="1" width="21.421875" style="0" customWidth="1"/>
    <col min="2" max="2" width="49.140625" style="0" customWidth="1"/>
    <col min="3" max="4" width="12.140625" style="0" customWidth="1"/>
    <col min="5" max="5" width="9.57421875" style="0" customWidth="1"/>
  </cols>
  <sheetData>
    <row r="1" spans="1:5" ht="12.75">
      <c r="A1" s="60" t="s">
        <v>62</v>
      </c>
      <c r="B1" s="60"/>
      <c r="C1" s="60"/>
      <c r="D1" s="60"/>
      <c r="E1" s="8"/>
    </row>
    <row r="2" spans="1:5" ht="12.75">
      <c r="A2" s="8"/>
      <c r="B2" s="60" t="s">
        <v>160</v>
      </c>
      <c r="C2" s="60"/>
      <c r="D2" s="60"/>
      <c r="E2" s="8"/>
    </row>
    <row r="3" spans="1:5" ht="12.75">
      <c r="A3" s="8"/>
      <c r="B3" s="60" t="s">
        <v>161</v>
      </c>
      <c r="C3" s="60"/>
      <c r="D3" s="60"/>
      <c r="E3" s="8"/>
    </row>
    <row r="4" spans="2:3" ht="12.75">
      <c r="B4" s="8"/>
      <c r="C4" s="12" t="s">
        <v>59</v>
      </c>
    </row>
    <row r="5" spans="1:5" ht="12.75">
      <c r="A5" s="59" t="s">
        <v>153</v>
      </c>
      <c r="B5" s="59"/>
      <c r="C5" s="59"/>
      <c r="D5" s="59"/>
      <c r="E5" s="39"/>
    </row>
    <row r="6" spans="1:5" ht="12.75">
      <c r="A6" s="4"/>
      <c r="B6" s="4"/>
      <c r="C6" s="58" t="s">
        <v>61</v>
      </c>
      <c r="D6" s="58"/>
      <c r="E6" s="42"/>
    </row>
    <row r="7" spans="1:5" ht="42" customHeight="1">
      <c r="A7" s="15" t="s">
        <v>63</v>
      </c>
      <c r="B7" s="15" t="s">
        <v>82</v>
      </c>
      <c r="C7" s="15" t="s">
        <v>155</v>
      </c>
      <c r="D7" s="15" t="s">
        <v>154</v>
      </c>
      <c r="E7" s="15" t="s">
        <v>60</v>
      </c>
    </row>
    <row r="8" spans="1:5" ht="21.75" customHeight="1">
      <c r="A8" s="16" t="s">
        <v>0</v>
      </c>
      <c r="B8" s="14" t="s">
        <v>1</v>
      </c>
      <c r="C8" s="19">
        <f>C9</f>
        <v>16715000</v>
      </c>
      <c r="D8" s="19">
        <f>D9</f>
        <v>2722799.63</v>
      </c>
      <c r="E8" s="19">
        <f>D8/C8*100</f>
        <v>16.2895580616213</v>
      </c>
    </row>
    <row r="9" spans="1:5" s="2" customFormat="1" ht="19.5" customHeight="1">
      <c r="A9" s="16" t="s">
        <v>19</v>
      </c>
      <c r="B9" s="14" t="s">
        <v>2</v>
      </c>
      <c r="C9" s="19">
        <f>SUM(C11:C14)</f>
        <v>16715000</v>
      </c>
      <c r="D9" s="19">
        <f>SUM(D11:D14)</f>
        <v>2722799.63</v>
      </c>
      <c r="E9" s="19">
        <f aca="true" t="shared" si="0" ref="E9:E57">D9/C9*100</f>
        <v>16.2895580616213</v>
      </c>
    </row>
    <row r="10" spans="1:5" ht="13.5" customHeight="1" hidden="1" thickBot="1">
      <c r="A10" s="16"/>
      <c r="B10" s="14"/>
      <c r="C10" s="19"/>
      <c r="D10" s="19"/>
      <c r="E10" s="17" t="e">
        <f t="shared" si="0"/>
        <v>#DIV/0!</v>
      </c>
    </row>
    <row r="11" spans="1:5" ht="71.25" customHeight="1">
      <c r="A11" s="21" t="s">
        <v>29</v>
      </c>
      <c r="B11" s="13" t="s">
        <v>37</v>
      </c>
      <c r="C11" s="17">
        <v>16565000</v>
      </c>
      <c r="D11" s="17">
        <v>2674659.71</v>
      </c>
      <c r="E11" s="17">
        <f t="shared" si="0"/>
        <v>16.146451614850587</v>
      </c>
    </row>
    <row r="12" spans="1:5" ht="107.25" customHeight="1">
      <c r="A12" s="21" t="s">
        <v>30</v>
      </c>
      <c r="B12" s="13" t="s">
        <v>38</v>
      </c>
      <c r="C12" s="17">
        <v>30000</v>
      </c>
      <c r="D12" s="17">
        <v>3943.01</v>
      </c>
      <c r="E12" s="17">
        <f t="shared" si="0"/>
        <v>13.143366666666667</v>
      </c>
    </row>
    <row r="13" spans="1:5" ht="48.75" customHeight="1">
      <c r="A13" s="21" t="s">
        <v>76</v>
      </c>
      <c r="B13" s="13" t="s">
        <v>77</v>
      </c>
      <c r="C13" s="17">
        <v>110000</v>
      </c>
      <c r="D13" s="17">
        <v>37878.91</v>
      </c>
      <c r="E13" s="17">
        <f t="shared" si="0"/>
        <v>34.43537272727273</v>
      </c>
    </row>
    <row r="14" spans="1:5" ht="94.5" customHeight="1">
      <c r="A14" s="21" t="s">
        <v>141</v>
      </c>
      <c r="B14" s="37" t="s">
        <v>142</v>
      </c>
      <c r="C14" s="17">
        <v>10000</v>
      </c>
      <c r="D14" s="17">
        <v>6318</v>
      </c>
      <c r="E14" s="17">
        <f t="shared" si="0"/>
        <v>63.18</v>
      </c>
    </row>
    <row r="15" spans="1:5" ht="18.75" customHeight="1">
      <c r="A15" s="16" t="s">
        <v>16</v>
      </c>
      <c r="B15" s="14" t="s">
        <v>17</v>
      </c>
      <c r="C15" s="19">
        <f>SUM(C16,C24)</f>
        <v>10941000</v>
      </c>
      <c r="D15" s="19">
        <f>SUM(D16,D24)</f>
        <v>1310576.26</v>
      </c>
      <c r="E15" s="19">
        <f t="shared" si="0"/>
        <v>11.978578374920025</v>
      </c>
    </row>
    <row r="16" spans="1:5" s="2" customFormat="1" ht="29.25" customHeight="1">
      <c r="A16" s="5" t="s">
        <v>21</v>
      </c>
      <c r="B16" s="6" t="s">
        <v>31</v>
      </c>
      <c r="C16" s="19">
        <f>SUM(C17,C20)</f>
        <v>10296000</v>
      </c>
      <c r="D16" s="19">
        <f>SUM(D17,D20)</f>
        <v>1215075.71</v>
      </c>
      <c r="E16" s="19">
        <f t="shared" si="0"/>
        <v>11.801434634809635</v>
      </c>
    </row>
    <row r="17" spans="1:5" ht="27.75" customHeight="1">
      <c r="A17" s="18" t="s">
        <v>21</v>
      </c>
      <c r="B17" s="9" t="s">
        <v>10</v>
      </c>
      <c r="C17" s="17">
        <f>C18</f>
        <v>6200000</v>
      </c>
      <c r="D17" s="17">
        <f>D18</f>
        <v>723539.72</v>
      </c>
      <c r="E17" s="17">
        <f t="shared" si="0"/>
        <v>11.669995483870968</v>
      </c>
    </row>
    <row r="18" spans="1:5" ht="26.25" customHeight="1">
      <c r="A18" s="21" t="s">
        <v>32</v>
      </c>
      <c r="B18" s="9" t="s">
        <v>10</v>
      </c>
      <c r="C18" s="17">
        <v>6200000</v>
      </c>
      <c r="D18" s="17">
        <v>723539.72</v>
      </c>
      <c r="E18" s="17">
        <f t="shared" si="0"/>
        <v>11.669995483870968</v>
      </c>
    </row>
    <row r="19" spans="1:5" ht="41.25" customHeight="1">
      <c r="A19" s="21" t="s">
        <v>78</v>
      </c>
      <c r="B19" s="9" t="s">
        <v>79</v>
      </c>
      <c r="C19" s="17">
        <v>0</v>
      </c>
      <c r="D19" s="17">
        <v>0</v>
      </c>
      <c r="E19" s="17"/>
    </row>
    <row r="20" spans="1:5" ht="47.25" customHeight="1">
      <c r="A20" s="21" t="s">
        <v>11</v>
      </c>
      <c r="B20" s="13" t="s">
        <v>33</v>
      </c>
      <c r="C20" s="17">
        <f>C21</f>
        <v>4096000</v>
      </c>
      <c r="D20" s="17">
        <f>D21</f>
        <v>491535.99</v>
      </c>
      <c r="E20" s="17">
        <f t="shared" si="0"/>
        <v>12.000390380859374</v>
      </c>
    </row>
    <row r="21" spans="1:5" ht="39" customHeight="1">
      <c r="A21" s="18" t="s">
        <v>34</v>
      </c>
      <c r="B21" s="9" t="s">
        <v>22</v>
      </c>
      <c r="C21" s="17">
        <v>4096000</v>
      </c>
      <c r="D21" s="17">
        <v>491535.99</v>
      </c>
      <c r="E21" s="17">
        <f t="shared" si="0"/>
        <v>12.000390380859374</v>
      </c>
    </row>
    <row r="22" spans="1:5" ht="51" customHeight="1" hidden="1">
      <c r="A22" s="18" t="s">
        <v>80</v>
      </c>
      <c r="B22" s="9" t="s">
        <v>81</v>
      </c>
      <c r="C22" s="17"/>
      <c r="D22" s="17"/>
      <c r="E22" s="17" t="e">
        <f t="shared" si="0"/>
        <v>#DIV/0!</v>
      </c>
    </row>
    <row r="23" spans="1:5" ht="51" customHeight="1">
      <c r="A23" s="18" t="s">
        <v>80</v>
      </c>
      <c r="B23" s="9" t="s">
        <v>81</v>
      </c>
      <c r="C23" s="17">
        <v>0</v>
      </c>
      <c r="D23" s="17">
        <v>0</v>
      </c>
      <c r="E23" s="17"/>
    </row>
    <row r="24" spans="1:5" s="2" customFormat="1" ht="18" customHeight="1">
      <c r="A24" s="16" t="s">
        <v>12</v>
      </c>
      <c r="B24" s="14" t="s">
        <v>6</v>
      </c>
      <c r="C24" s="19">
        <f>C25</f>
        <v>645000</v>
      </c>
      <c r="D24" s="19">
        <f>D25</f>
        <v>95500.55</v>
      </c>
      <c r="E24" s="19">
        <f t="shared" si="0"/>
        <v>14.806286821705427</v>
      </c>
    </row>
    <row r="25" spans="1:5" ht="18.75" customHeight="1">
      <c r="A25" s="18" t="s">
        <v>20</v>
      </c>
      <c r="B25" s="9" t="s">
        <v>6</v>
      </c>
      <c r="C25" s="17">
        <v>645000</v>
      </c>
      <c r="D25" s="17">
        <v>95500.55</v>
      </c>
      <c r="E25" s="17">
        <f t="shared" si="0"/>
        <v>14.806286821705427</v>
      </c>
    </row>
    <row r="26" spans="1:5" ht="24.75" customHeight="1">
      <c r="A26" s="16" t="s">
        <v>3</v>
      </c>
      <c r="B26" s="14" t="s">
        <v>18</v>
      </c>
      <c r="C26" s="19">
        <f>SUM(C27,C28)</f>
        <v>6425000</v>
      </c>
      <c r="D26" s="19">
        <f>SUM(D27,D28)</f>
        <v>1081313.75</v>
      </c>
      <c r="E26" s="19">
        <f t="shared" si="0"/>
        <v>16.8297859922179</v>
      </c>
    </row>
    <row r="27" spans="1:5" s="10" customFormat="1" ht="39.75" customHeight="1">
      <c r="A27" s="18" t="s">
        <v>40</v>
      </c>
      <c r="B27" s="9" t="s">
        <v>45</v>
      </c>
      <c r="C27" s="17">
        <v>2459000</v>
      </c>
      <c r="D27" s="17">
        <v>578662.3</v>
      </c>
      <c r="E27" s="17">
        <f t="shared" si="0"/>
        <v>23.532423749491667</v>
      </c>
    </row>
    <row r="28" spans="1:5" s="2" customFormat="1" ht="18.75" customHeight="1">
      <c r="A28" s="16" t="s">
        <v>4</v>
      </c>
      <c r="B28" s="14" t="s">
        <v>5</v>
      </c>
      <c r="C28" s="19">
        <f>C29+C30</f>
        <v>3966000</v>
      </c>
      <c r="D28" s="19">
        <f>D29+D30</f>
        <v>502651.45</v>
      </c>
      <c r="E28" s="19">
        <f t="shared" si="0"/>
        <v>12.67401538073626</v>
      </c>
    </row>
    <row r="29" spans="1:5" ht="39" customHeight="1">
      <c r="A29" s="18" t="s">
        <v>46</v>
      </c>
      <c r="B29" s="9" t="s">
        <v>47</v>
      </c>
      <c r="C29" s="17">
        <v>2281000</v>
      </c>
      <c r="D29" s="17">
        <v>304493.77</v>
      </c>
      <c r="E29" s="17">
        <f t="shared" si="0"/>
        <v>13.349135028496276</v>
      </c>
    </row>
    <row r="30" spans="1:5" ht="38.25" customHeight="1">
      <c r="A30" s="18" t="s">
        <v>48</v>
      </c>
      <c r="B30" s="9" t="s">
        <v>49</v>
      </c>
      <c r="C30" s="17">
        <v>1685000</v>
      </c>
      <c r="D30" s="17">
        <v>198157.68</v>
      </c>
      <c r="E30" s="17">
        <f t="shared" si="0"/>
        <v>11.760099703264094</v>
      </c>
    </row>
    <row r="31" spans="1:5" ht="26.25" customHeight="1">
      <c r="A31" s="16" t="s">
        <v>7</v>
      </c>
      <c r="B31" s="14" t="s">
        <v>8</v>
      </c>
      <c r="C31" s="19">
        <f>SUM(C32:C34)</f>
        <v>1950000</v>
      </c>
      <c r="D31" s="19">
        <f>SUM(D32:D34)</f>
        <v>250463.37</v>
      </c>
      <c r="E31" s="19">
        <f t="shared" si="0"/>
        <v>12.844275384615383</v>
      </c>
    </row>
    <row r="32" spans="1:5" ht="75.75" customHeight="1">
      <c r="A32" s="18" t="s">
        <v>41</v>
      </c>
      <c r="B32" s="9" t="s">
        <v>50</v>
      </c>
      <c r="C32" s="17">
        <v>800000</v>
      </c>
      <c r="D32" s="17">
        <v>19832.05</v>
      </c>
      <c r="E32" s="17">
        <f t="shared" si="0"/>
        <v>2.47900625</v>
      </c>
    </row>
    <row r="33" spans="1:5" ht="64.5" customHeight="1">
      <c r="A33" s="18" t="s">
        <v>42</v>
      </c>
      <c r="B33" s="9" t="s">
        <v>51</v>
      </c>
      <c r="C33" s="17">
        <v>500000</v>
      </c>
      <c r="D33" s="17">
        <v>119531.57</v>
      </c>
      <c r="E33" s="17">
        <f t="shared" si="0"/>
        <v>23.906314000000002</v>
      </c>
    </row>
    <row r="34" spans="1:5" s="3" customFormat="1" ht="63" customHeight="1">
      <c r="A34" s="18" t="s">
        <v>43</v>
      </c>
      <c r="B34" s="13" t="s">
        <v>52</v>
      </c>
      <c r="C34" s="17">
        <v>650000</v>
      </c>
      <c r="D34" s="17">
        <v>111099.75</v>
      </c>
      <c r="E34" s="17">
        <f t="shared" si="0"/>
        <v>17.09226923076923</v>
      </c>
    </row>
    <row r="35" spans="1:5" s="20" customFormat="1" ht="33.75" customHeight="1">
      <c r="A35" s="16" t="s">
        <v>66</v>
      </c>
      <c r="B35" s="6" t="s">
        <v>67</v>
      </c>
      <c r="C35" s="19">
        <f>C37</f>
        <v>250000</v>
      </c>
      <c r="D35" s="19">
        <f>D37</f>
        <v>20432.87</v>
      </c>
      <c r="E35" s="19">
        <f t="shared" si="0"/>
        <v>8.173148</v>
      </c>
    </row>
    <row r="36" spans="1:5" s="3" customFormat="1" ht="33.75" customHeight="1">
      <c r="A36" s="18" t="s">
        <v>68</v>
      </c>
      <c r="B36" s="13" t="s">
        <v>69</v>
      </c>
      <c r="C36" s="17">
        <v>0</v>
      </c>
      <c r="D36" s="17">
        <v>0</v>
      </c>
      <c r="E36" s="17"/>
    </row>
    <row r="37" spans="1:5" s="3" customFormat="1" ht="41.25" customHeight="1">
      <c r="A37" s="18" t="s">
        <v>117</v>
      </c>
      <c r="B37" s="13" t="s">
        <v>118</v>
      </c>
      <c r="C37" s="17">
        <v>250000</v>
      </c>
      <c r="D37" s="17">
        <v>20432.87</v>
      </c>
      <c r="E37" s="17">
        <f t="shared" si="0"/>
        <v>8.173148</v>
      </c>
    </row>
    <row r="38" spans="1:5" ht="33.75" customHeight="1">
      <c r="A38" s="16" t="s">
        <v>13</v>
      </c>
      <c r="B38" s="14" t="s">
        <v>23</v>
      </c>
      <c r="C38" s="19">
        <f>SUM(C39:C41)</f>
        <v>600000</v>
      </c>
      <c r="D38" s="19">
        <f>SUM(D39:D41)</f>
        <v>331146.71</v>
      </c>
      <c r="E38" s="19">
        <f t="shared" si="0"/>
        <v>55.191118333333335</v>
      </c>
    </row>
    <row r="39" spans="1:5" ht="81.75" customHeight="1">
      <c r="A39" s="18" t="s">
        <v>84</v>
      </c>
      <c r="B39" s="23" t="s">
        <v>85</v>
      </c>
      <c r="C39" s="17">
        <v>0</v>
      </c>
      <c r="D39" s="17">
        <v>0</v>
      </c>
      <c r="E39" s="17"/>
    </row>
    <row r="40" spans="1:5" ht="45" customHeight="1">
      <c r="A40" s="18" t="s">
        <v>44</v>
      </c>
      <c r="B40" s="13" t="s">
        <v>53</v>
      </c>
      <c r="C40" s="17">
        <v>600000</v>
      </c>
      <c r="D40" s="17">
        <v>44262</v>
      </c>
      <c r="E40" s="17">
        <f t="shared" si="0"/>
        <v>7.377000000000001</v>
      </c>
    </row>
    <row r="41" spans="1:5" ht="54" customHeight="1">
      <c r="A41" s="18" t="s">
        <v>54</v>
      </c>
      <c r="B41" s="13" t="s">
        <v>55</v>
      </c>
      <c r="C41" s="17">
        <v>0</v>
      </c>
      <c r="D41" s="17">
        <v>286884.71</v>
      </c>
      <c r="E41" s="17"/>
    </row>
    <row r="42" spans="1:5" s="2" customFormat="1" ht="20.25" customHeight="1">
      <c r="A42" s="16" t="s">
        <v>70</v>
      </c>
      <c r="B42" s="6" t="s">
        <v>72</v>
      </c>
      <c r="C42" s="19">
        <f>C43</f>
        <v>0</v>
      </c>
      <c r="D42" s="19">
        <v>0</v>
      </c>
      <c r="E42" s="17"/>
    </row>
    <row r="43" spans="1:5" s="10" customFormat="1" ht="50.25" customHeight="1">
      <c r="A43" s="18" t="s">
        <v>134</v>
      </c>
      <c r="B43" s="37" t="s">
        <v>133</v>
      </c>
      <c r="C43" s="17">
        <v>0</v>
      </c>
      <c r="D43" s="17">
        <v>0</v>
      </c>
      <c r="E43" s="17"/>
    </row>
    <row r="44" spans="1:5" s="2" customFormat="1" ht="24" customHeight="1">
      <c r="A44" s="16" t="s">
        <v>71</v>
      </c>
      <c r="B44" s="6" t="s">
        <v>73</v>
      </c>
      <c r="C44" s="19">
        <f>C45</f>
        <v>0</v>
      </c>
      <c r="D44" s="19">
        <f>D45</f>
        <v>7390.5</v>
      </c>
      <c r="E44" s="17"/>
    </row>
    <row r="45" spans="1:5" ht="30" customHeight="1">
      <c r="A45" s="18" t="s">
        <v>74</v>
      </c>
      <c r="B45" s="13" t="s">
        <v>75</v>
      </c>
      <c r="C45" s="17">
        <v>0</v>
      </c>
      <c r="D45" s="17">
        <v>7390.5</v>
      </c>
      <c r="E45" s="17"/>
    </row>
    <row r="46" spans="1:5" ht="30" customHeight="1" hidden="1">
      <c r="A46" s="18" t="s">
        <v>86</v>
      </c>
      <c r="B46" s="13" t="s">
        <v>87</v>
      </c>
      <c r="C46" s="17"/>
      <c r="D46" s="17"/>
      <c r="E46" s="17" t="e">
        <f t="shared" si="0"/>
        <v>#DIV/0!</v>
      </c>
    </row>
    <row r="47" spans="1:5" ht="30" customHeight="1">
      <c r="A47" s="18" t="s">
        <v>86</v>
      </c>
      <c r="B47" s="13" t="s">
        <v>87</v>
      </c>
      <c r="C47" s="17">
        <v>0</v>
      </c>
      <c r="D47" s="17">
        <v>0</v>
      </c>
      <c r="E47" s="17"/>
    </row>
    <row r="48" spans="1:5" ht="18.75" customHeight="1">
      <c r="A48" s="57" t="s">
        <v>65</v>
      </c>
      <c r="B48" s="57"/>
      <c r="C48" s="19">
        <f>SUM(C8,C15,C26,C31,C35,C38,C42)</f>
        <v>36881000</v>
      </c>
      <c r="D48" s="19">
        <f>SUM(D8,D15,D26,D31,D35,D38,D42,D44)</f>
        <v>5724123.09</v>
      </c>
      <c r="E48" s="19">
        <f t="shared" si="0"/>
        <v>15.520520295002846</v>
      </c>
    </row>
    <row r="49" spans="1:5" ht="19.5" customHeight="1">
      <c r="A49" s="16" t="s">
        <v>15</v>
      </c>
      <c r="B49" s="22" t="s">
        <v>14</v>
      </c>
      <c r="C49" s="19">
        <f>SUM(C50,C53,C55)</f>
        <v>13121500</v>
      </c>
      <c r="D49" s="19">
        <f>SUM(D50,D53,D55)</f>
        <v>4552592</v>
      </c>
      <c r="E49" s="19">
        <f t="shared" si="0"/>
        <v>34.69566741607286</v>
      </c>
    </row>
    <row r="50" spans="1:5" ht="25.5">
      <c r="A50" s="5" t="s">
        <v>120</v>
      </c>
      <c r="B50" s="6" t="s">
        <v>64</v>
      </c>
      <c r="C50" s="19">
        <f>SUM(C51:C52)</f>
        <v>10516700</v>
      </c>
      <c r="D50" s="19">
        <f>SUM(D51:D52)</f>
        <v>4361900</v>
      </c>
      <c r="E50" s="19">
        <f t="shared" si="0"/>
        <v>41.47593826960929</v>
      </c>
    </row>
    <row r="51" spans="1:5" ht="38.25" customHeight="1">
      <c r="A51" s="21" t="s">
        <v>119</v>
      </c>
      <c r="B51" s="9" t="s">
        <v>131</v>
      </c>
      <c r="C51" s="17">
        <v>2516700</v>
      </c>
      <c r="D51" s="17">
        <v>640500</v>
      </c>
      <c r="E51" s="17">
        <f t="shared" si="0"/>
        <v>25.449994039814044</v>
      </c>
    </row>
    <row r="52" spans="1:5" ht="38.25" customHeight="1">
      <c r="A52" s="21" t="s">
        <v>132</v>
      </c>
      <c r="B52" s="9" t="s">
        <v>130</v>
      </c>
      <c r="C52" s="17">
        <v>8000000</v>
      </c>
      <c r="D52" s="17">
        <v>3721400</v>
      </c>
      <c r="E52" s="17">
        <f t="shared" si="0"/>
        <v>46.5175</v>
      </c>
    </row>
    <row r="53" spans="1:5" ht="30.75" customHeight="1">
      <c r="A53" s="16" t="s">
        <v>121</v>
      </c>
      <c r="B53" s="14" t="s">
        <v>83</v>
      </c>
      <c r="C53" s="19">
        <f>C54</f>
        <v>1159800</v>
      </c>
      <c r="D53" s="19">
        <f>D54</f>
        <v>190692</v>
      </c>
      <c r="E53" s="19">
        <f t="shared" si="0"/>
        <v>16.441800310398342</v>
      </c>
    </row>
    <row r="54" spans="1:5" ht="38.25">
      <c r="A54" s="18" t="s">
        <v>122</v>
      </c>
      <c r="B54" s="9" t="s">
        <v>56</v>
      </c>
      <c r="C54" s="17">
        <v>1159800</v>
      </c>
      <c r="D54" s="17">
        <v>190692</v>
      </c>
      <c r="E54" s="17">
        <f t="shared" si="0"/>
        <v>16.441800310398342</v>
      </c>
    </row>
    <row r="55" spans="1:5" s="2" customFormat="1" ht="20.25" customHeight="1">
      <c r="A55" s="16" t="s">
        <v>149</v>
      </c>
      <c r="B55" s="14" t="s">
        <v>148</v>
      </c>
      <c r="C55" s="19">
        <f>C56</f>
        <v>1445000</v>
      </c>
      <c r="D55" s="19">
        <f>D56</f>
        <v>0</v>
      </c>
      <c r="E55" s="19">
        <f t="shared" si="0"/>
        <v>0</v>
      </c>
    </row>
    <row r="56" spans="1:5" s="10" customFormat="1" ht="28.5" customHeight="1">
      <c r="A56" s="18" t="s">
        <v>150</v>
      </c>
      <c r="B56" s="9" t="s">
        <v>151</v>
      </c>
      <c r="C56" s="17">
        <v>1445000</v>
      </c>
      <c r="D56" s="17">
        <v>0</v>
      </c>
      <c r="E56" s="17">
        <f t="shared" si="0"/>
        <v>0</v>
      </c>
    </row>
    <row r="57" spans="1:5" ht="15.75" customHeight="1">
      <c r="A57" s="57" t="s">
        <v>9</v>
      </c>
      <c r="B57" s="57"/>
      <c r="C57" s="19">
        <f>SUM(C48,C49)</f>
        <v>50002500</v>
      </c>
      <c r="D57" s="19">
        <f>SUM(D48,D49)</f>
        <v>10276715.09</v>
      </c>
      <c r="E57" s="19">
        <f t="shared" si="0"/>
        <v>20.552402559872007</v>
      </c>
    </row>
    <row r="58" ht="15.75">
      <c r="A58" s="1"/>
    </row>
  </sheetData>
  <sheetProtection/>
  <mergeCells count="7">
    <mergeCell ref="A57:B57"/>
    <mergeCell ref="A48:B48"/>
    <mergeCell ref="C6:D6"/>
    <mergeCell ref="A5:D5"/>
    <mergeCell ref="A1:D1"/>
    <mergeCell ref="B2:D2"/>
    <mergeCell ref="B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="120" zoomScaleNormal="120" zoomScalePageLayoutView="0" workbookViewId="0" topLeftCell="A19">
      <selection activeCell="B2" sqref="B2:E2"/>
    </sheetView>
  </sheetViews>
  <sheetFormatPr defaultColWidth="9.140625" defaultRowHeight="12.75"/>
  <cols>
    <col min="1" max="1" width="9.140625" style="0" customWidth="1"/>
    <col min="2" max="2" width="39.28125" style="0" customWidth="1"/>
    <col min="3" max="3" width="12.00390625" style="0" customWidth="1"/>
    <col min="4" max="4" width="12.421875" style="0" customWidth="1"/>
    <col min="5" max="5" width="10.8515625" style="0" customWidth="1"/>
  </cols>
  <sheetData>
    <row r="1" spans="1:5" ht="12.75">
      <c r="A1" s="60" t="s">
        <v>116</v>
      </c>
      <c r="B1" s="60"/>
      <c r="C1" s="60"/>
      <c r="D1" s="60"/>
      <c r="E1" s="60"/>
    </row>
    <row r="2" spans="1:5" ht="12.75">
      <c r="A2" s="8"/>
      <c r="B2" s="60" t="s">
        <v>160</v>
      </c>
      <c r="C2" s="60"/>
      <c r="D2" s="60"/>
      <c r="E2" s="60"/>
    </row>
    <row r="3" spans="1:5" ht="12.75">
      <c r="A3" s="8"/>
      <c r="B3" s="60" t="s">
        <v>162</v>
      </c>
      <c r="C3" s="60"/>
      <c r="D3" s="60"/>
      <c r="E3" s="60"/>
    </row>
    <row r="4" spans="1:5" ht="23.25" customHeight="1">
      <c r="A4" s="59" t="s">
        <v>152</v>
      </c>
      <c r="B4" s="59"/>
      <c r="C4" s="59"/>
      <c r="D4" s="59"/>
      <c r="E4" s="59"/>
    </row>
    <row r="5" spans="1:5" ht="12.75" customHeight="1">
      <c r="A5" s="24"/>
      <c r="B5" s="25"/>
      <c r="C5" s="58" t="s">
        <v>61</v>
      </c>
      <c r="D5" s="58"/>
      <c r="E5" s="25"/>
    </row>
    <row r="6" spans="1:5" ht="25.5">
      <c r="A6" s="15" t="s">
        <v>88</v>
      </c>
      <c r="B6" s="15" t="s">
        <v>35</v>
      </c>
      <c r="C6" s="15" t="s">
        <v>155</v>
      </c>
      <c r="D6" s="15" t="s">
        <v>156</v>
      </c>
      <c r="E6" s="15" t="s">
        <v>60</v>
      </c>
    </row>
    <row r="7" spans="1:5" ht="12.75">
      <c r="A7" s="26" t="s">
        <v>89</v>
      </c>
      <c r="B7" s="14" t="s">
        <v>90</v>
      </c>
      <c r="C7" s="19">
        <f>SUM(C8,C12,C17,C24,C26)</f>
        <v>12021000</v>
      </c>
      <c r="D7" s="19">
        <f>SUM(D8,D12,D17,D24,D26)</f>
        <v>2672781.8699999996</v>
      </c>
      <c r="E7" s="19">
        <f aca="true" t="shared" si="0" ref="E7:E18">D7/C7*100</f>
        <v>22.234272273521334</v>
      </c>
    </row>
    <row r="8" spans="1:5" ht="38.25">
      <c r="A8" s="26" t="s">
        <v>91</v>
      </c>
      <c r="B8" s="14" t="s">
        <v>138</v>
      </c>
      <c r="C8" s="19">
        <v>1029000</v>
      </c>
      <c r="D8" s="19">
        <f>D9</f>
        <v>217772.86</v>
      </c>
      <c r="E8" s="19">
        <f t="shared" si="0"/>
        <v>21.163543245869775</v>
      </c>
    </row>
    <row r="9" spans="1:5" ht="12.75">
      <c r="A9" s="26" t="s">
        <v>91</v>
      </c>
      <c r="B9" s="7" t="s">
        <v>24</v>
      </c>
      <c r="C9" s="19">
        <v>1029000</v>
      </c>
      <c r="D9" s="19">
        <v>217772.86</v>
      </c>
      <c r="E9" s="19">
        <f t="shared" si="0"/>
        <v>21.163543245869775</v>
      </c>
    </row>
    <row r="10" spans="1:5" ht="12.75">
      <c r="A10" s="27">
        <v>211</v>
      </c>
      <c r="B10" s="9" t="s">
        <v>92</v>
      </c>
      <c r="C10" s="17">
        <v>790000</v>
      </c>
      <c r="D10" s="17">
        <v>177930</v>
      </c>
      <c r="E10" s="17">
        <f t="shared" si="0"/>
        <v>22.52278481012658</v>
      </c>
    </row>
    <row r="11" spans="1:5" ht="12.75">
      <c r="A11" s="27">
        <v>213</v>
      </c>
      <c r="B11" s="9" t="s">
        <v>93</v>
      </c>
      <c r="C11" s="17">
        <v>239000</v>
      </c>
      <c r="D11" s="17">
        <v>39842.86</v>
      </c>
      <c r="E11" s="17">
        <f t="shared" si="0"/>
        <v>16.67065271966527</v>
      </c>
    </row>
    <row r="12" spans="1:5" s="2" customFormat="1" ht="48">
      <c r="A12" s="26" t="s">
        <v>147</v>
      </c>
      <c r="B12" s="44" t="s">
        <v>144</v>
      </c>
      <c r="C12" s="19">
        <v>501000</v>
      </c>
      <c r="D12" s="19">
        <f>D13</f>
        <v>97652.56</v>
      </c>
      <c r="E12" s="19">
        <f t="shared" si="0"/>
        <v>19.491528942115767</v>
      </c>
    </row>
    <row r="13" spans="1:5" s="2" customFormat="1" ht="38.25">
      <c r="A13" s="26" t="s">
        <v>147</v>
      </c>
      <c r="B13" s="45" t="s">
        <v>145</v>
      </c>
      <c r="C13" s="19">
        <v>501000</v>
      </c>
      <c r="D13" s="19">
        <f>D14</f>
        <v>97652.56</v>
      </c>
      <c r="E13" s="19">
        <f t="shared" si="0"/>
        <v>19.491528942115767</v>
      </c>
    </row>
    <row r="14" spans="1:5" s="2" customFormat="1" ht="25.5">
      <c r="A14" s="26" t="s">
        <v>147</v>
      </c>
      <c r="B14" s="45" t="s">
        <v>146</v>
      </c>
      <c r="C14" s="19">
        <v>501000</v>
      </c>
      <c r="D14" s="19">
        <v>97652.56</v>
      </c>
      <c r="E14" s="19">
        <f t="shared" si="0"/>
        <v>19.491528942115767</v>
      </c>
    </row>
    <row r="15" spans="1:5" ht="12.75">
      <c r="A15" s="27">
        <v>211</v>
      </c>
      <c r="B15" s="9" t="s">
        <v>92</v>
      </c>
      <c r="C15" s="17">
        <v>385000</v>
      </c>
      <c r="D15" s="17">
        <v>77787</v>
      </c>
      <c r="E15" s="17">
        <f t="shared" si="0"/>
        <v>20.20441558441558</v>
      </c>
    </row>
    <row r="16" spans="1:5" ht="12.75">
      <c r="A16" s="27">
        <v>213</v>
      </c>
      <c r="B16" s="9" t="s">
        <v>93</v>
      </c>
      <c r="C16" s="17">
        <v>116000</v>
      </c>
      <c r="D16" s="17">
        <v>19865.56</v>
      </c>
      <c r="E16" s="17">
        <f t="shared" si="0"/>
        <v>17.12548275862069</v>
      </c>
    </row>
    <row r="17" spans="1:5" ht="51">
      <c r="A17" s="14" t="s">
        <v>94</v>
      </c>
      <c r="B17" s="7" t="s">
        <v>25</v>
      </c>
      <c r="C17" s="19">
        <f>SUM(C18,C21)</f>
        <v>9441000</v>
      </c>
      <c r="D17" s="19">
        <f>SUM(D18,D21)</f>
        <v>2357356.4499999997</v>
      </c>
      <c r="E17" s="19">
        <f t="shared" si="0"/>
        <v>24.96935123397945</v>
      </c>
    </row>
    <row r="18" spans="1:5" ht="12.75" customHeight="1">
      <c r="A18" s="32" t="s">
        <v>94</v>
      </c>
      <c r="B18" s="32" t="s">
        <v>26</v>
      </c>
      <c r="C18" s="38">
        <v>1156000</v>
      </c>
      <c r="D18" s="38">
        <v>310498.04</v>
      </c>
      <c r="E18" s="19">
        <f t="shared" si="0"/>
        <v>26.859692041522486</v>
      </c>
    </row>
    <row r="19" spans="1:5" ht="12.75">
      <c r="A19" s="27">
        <v>211</v>
      </c>
      <c r="B19" s="9" t="s">
        <v>92</v>
      </c>
      <c r="C19" s="17">
        <v>888000</v>
      </c>
      <c r="D19" s="17">
        <v>251875</v>
      </c>
      <c r="E19" s="17">
        <f>D19/C19*100</f>
        <v>28.3643018018018</v>
      </c>
    </row>
    <row r="20" spans="1:5" ht="12.75">
      <c r="A20" s="27">
        <v>213</v>
      </c>
      <c r="B20" s="9" t="s">
        <v>93</v>
      </c>
      <c r="C20" s="17">
        <v>268000</v>
      </c>
      <c r="D20" s="17">
        <v>58623.04</v>
      </c>
      <c r="E20" s="17">
        <f>D20/C20*100</f>
        <v>21.87426865671642</v>
      </c>
    </row>
    <row r="21" spans="1:5" ht="25.5" customHeight="1">
      <c r="A21" s="14" t="s">
        <v>94</v>
      </c>
      <c r="B21" s="14" t="s">
        <v>27</v>
      </c>
      <c r="C21" s="19">
        <v>8285000</v>
      </c>
      <c r="D21" s="19">
        <v>2046858.41</v>
      </c>
      <c r="E21" s="19">
        <f>D21/C21*100</f>
        <v>24.705593361496682</v>
      </c>
    </row>
    <row r="22" spans="1:5" s="2" customFormat="1" ht="16.5" customHeight="1">
      <c r="A22" s="28">
        <v>211</v>
      </c>
      <c r="B22" s="9" t="s">
        <v>92</v>
      </c>
      <c r="C22" s="17">
        <v>4110000</v>
      </c>
      <c r="D22" s="17">
        <v>802190.51</v>
      </c>
      <c r="E22" s="17">
        <f aca="true" t="shared" si="1" ref="E22:E30">D22/C22*100</f>
        <v>19.518017274939172</v>
      </c>
    </row>
    <row r="23" spans="1:5" s="2" customFormat="1" ht="12" customHeight="1">
      <c r="A23" s="27">
        <v>213</v>
      </c>
      <c r="B23" s="9" t="s">
        <v>93</v>
      </c>
      <c r="C23" s="17">
        <v>1241000</v>
      </c>
      <c r="D23" s="17">
        <v>202131.32</v>
      </c>
      <c r="E23" s="17">
        <f t="shared" si="1"/>
        <v>16.28777759871072</v>
      </c>
    </row>
    <row r="24" spans="1:5" ht="12.75">
      <c r="A24" s="29" t="s">
        <v>95</v>
      </c>
      <c r="B24" s="14" t="s">
        <v>57</v>
      </c>
      <c r="C24" s="19">
        <v>1000000</v>
      </c>
      <c r="D24" s="19">
        <v>0</v>
      </c>
      <c r="E24" s="19">
        <f t="shared" si="1"/>
        <v>0</v>
      </c>
    </row>
    <row r="25" spans="1:5" ht="15" customHeight="1">
      <c r="A25" s="27">
        <v>200</v>
      </c>
      <c r="B25" s="9" t="s">
        <v>123</v>
      </c>
      <c r="C25" s="17">
        <v>1000000</v>
      </c>
      <c r="D25" s="17">
        <v>0</v>
      </c>
      <c r="E25" s="17">
        <f t="shared" si="1"/>
        <v>0</v>
      </c>
    </row>
    <row r="26" spans="1:5" ht="15" customHeight="1">
      <c r="A26" s="29" t="s">
        <v>158</v>
      </c>
      <c r="B26" s="14" t="s">
        <v>157</v>
      </c>
      <c r="C26" s="19">
        <v>50000</v>
      </c>
      <c r="D26" s="19">
        <v>0</v>
      </c>
      <c r="E26" s="17">
        <f t="shared" si="1"/>
        <v>0</v>
      </c>
    </row>
    <row r="27" spans="1:5" ht="14.25" customHeight="1">
      <c r="A27" s="14" t="s">
        <v>96</v>
      </c>
      <c r="B27" s="14" t="s">
        <v>97</v>
      </c>
      <c r="C27" s="19">
        <v>1159800</v>
      </c>
      <c r="D27" s="19">
        <f>D28</f>
        <v>190692</v>
      </c>
      <c r="E27" s="19">
        <f t="shared" si="1"/>
        <v>16.441800310398342</v>
      </c>
    </row>
    <row r="28" spans="1:5" ht="14.25" customHeight="1">
      <c r="A28" s="30" t="s">
        <v>98</v>
      </c>
      <c r="B28" s="14" t="s">
        <v>99</v>
      </c>
      <c r="C28" s="19">
        <v>1159800</v>
      </c>
      <c r="D28" s="19">
        <v>190692</v>
      </c>
      <c r="E28" s="19">
        <f t="shared" si="1"/>
        <v>16.441800310398342</v>
      </c>
    </row>
    <row r="29" spans="1:5" ht="12.75">
      <c r="A29" s="31" t="s">
        <v>100</v>
      </c>
      <c r="B29" s="9" t="s">
        <v>92</v>
      </c>
      <c r="C29" s="17">
        <v>834000</v>
      </c>
      <c r="D29" s="17">
        <v>135161</v>
      </c>
      <c r="E29" s="17">
        <f t="shared" si="1"/>
        <v>16.206354916067145</v>
      </c>
    </row>
    <row r="30" spans="1:5" ht="12.75">
      <c r="A30" s="27">
        <v>213</v>
      </c>
      <c r="B30" s="9" t="s">
        <v>93</v>
      </c>
      <c r="C30" s="17">
        <v>252000</v>
      </c>
      <c r="D30" s="17">
        <v>40819</v>
      </c>
      <c r="E30" s="17">
        <f t="shared" si="1"/>
        <v>16.198015873015873</v>
      </c>
    </row>
    <row r="31" spans="1:5" ht="12.75">
      <c r="A31" s="26" t="s">
        <v>101</v>
      </c>
      <c r="B31" s="14" t="s">
        <v>102</v>
      </c>
      <c r="C31" s="19">
        <f>SUM(C32,C33)</f>
        <v>450000</v>
      </c>
      <c r="D31" s="19">
        <f>SUM(D32,D33)</f>
        <v>0</v>
      </c>
      <c r="E31" s="19">
        <f>SUM(E32)</f>
        <v>0</v>
      </c>
    </row>
    <row r="32" spans="1:5" ht="12.75">
      <c r="A32" s="14" t="s">
        <v>103</v>
      </c>
      <c r="B32" s="14" t="s">
        <v>104</v>
      </c>
      <c r="C32" s="19">
        <v>150000</v>
      </c>
      <c r="D32" s="19">
        <v>0</v>
      </c>
      <c r="E32" s="19">
        <f>D32/C32*100</f>
        <v>0</v>
      </c>
    </row>
    <row r="33" spans="1:5" ht="25.5">
      <c r="A33" s="14" t="s">
        <v>135</v>
      </c>
      <c r="B33" s="14" t="s">
        <v>136</v>
      </c>
      <c r="C33" s="19">
        <v>300000</v>
      </c>
      <c r="D33" s="19">
        <v>0</v>
      </c>
      <c r="E33" s="19">
        <f>D33/C33*100</f>
        <v>0</v>
      </c>
    </row>
    <row r="34" spans="1:5" ht="12.75">
      <c r="A34" s="32" t="s">
        <v>105</v>
      </c>
      <c r="B34" s="14" t="s">
        <v>106</v>
      </c>
      <c r="C34" s="19">
        <f>SUM(C35,C36,C38,C43)</f>
        <v>43683100</v>
      </c>
      <c r="D34" s="19">
        <f>SUM(D35,D36,D38,D43)</f>
        <v>5655754.79</v>
      </c>
      <c r="E34" s="19">
        <f aca="true" t="shared" si="2" ref="E34:E45">D34/C34*100</f>
        <v>12.947237696042635</v>
      </c>
    </row>
    <row r="35" spans="1:5" ht="12.75">
      <c r="A35" s="32" t="s">
        <v>107</v>
      </c>
      <c r="B35" s="14" t="s">
        <v>58</v>
      </c>
      <c r="C35" s="19">
        <v>420000</v>
      </c>
      <c r="D35" s="19">
        <v>0</v>
      </c>
      <c r="E35" s="19">
        <f t="shared" si="2"/>
        <v>0</v>
      </c>
    </row>
    <row r="36" spans="1:5" ht="12.75">
      <c r="A36" s="32" t="s">
        <v>108</v>
      </c>
      <c r="B36" s="14" t="s">
        <v>39</v>
      </c>
      <c r="C36" s="19">
        <v>1645000</v>
      </c>
      <c r="D36" s="19">
        <v>107000</v>
      </c>
      <c r="E36" s="19">
        <f t="shared" si="2"/>
        <v>6.504559270516717</v>
      </c>
    </row>
    <row r="37" spans="1:5" ht="12.75">
      <c r="A37" s="33">
        <v>226</v>
      </c>
      <c r="B37" s="9" t="s">
        <v>36</v>
      </c>
      <c r="C37" s="17">
        <v>200000</v>
      </c>
      <c r="D37" s="17">
        <v>107000</v>
      </c>
      <c r="E37" s="17">
        <f t="shared" si="2"/>
        <v>53.5</v>
      </c>
    </row>
    <row r="38" spans="1:5" s="11" customFormat="1" ht="12.75">
      <c r="A38" s="34" t="s">
        <v>109</v>
      </c>
      <c r="B38" s="14" t="s">
        <v>28</v>
      </c>
      <c r="C38" s="19">
        <f>SUM(C39:C42)</f>
        <v>30478100</v>
      </c>
      <c r="D38" s="19">
        <f>SUM(D39:D42)</f>
        <v>4189417.37</v>
      </c>
      <c r="E38" s="17">
        <f t="shared" si="2"/>
        <v>13.745664493521579</v>
      </c>
    </row>
    <row r="39" spans="1:5" ht="12.75">
      <c r="A39" s="33">
        <v>223</v>
      </c>
      <c r="B39" s="9" t="s">
        <v>110</v>
      </c>
      <c r="C39" s="43">
        <v>6500000</v>
      </c>
      <c r="D39" s="17">
        <v>2611476.2</v>
      </c>
      <c r="E39" s="17">
        <f>D39/C38*100</f>
        <v>8.56836941935357</v>
      </c>
    </row>
    <row r="40" spans="1:5" ht="12.75">
      <c r="A40" s="33">
        <v>225</v>
      </c>
      <c r="B40" s="9" t="s">
        <v>127</v>
      </c>
      <c r="C40" s="17">
        <v>3500000</v>
      </c>
      <c r="D40" s="17">
        <v>61000</v>
      </c>
      <c r="E40" s="17">
        <f t="shared" si="2"/>
        <v>1.7428571428571429</v>
      </c>
    </row>
    <row r="41" spans="1:5" ht="12.75">
      <c r="A41" s="33">
        <v>225</v>
      </c>
      <c r="B41" s="9" t="s">
        <v>128</v>
      </c>
      <c r="C41" s="17">
        <v>11100000</v>
      </c>
      <c r="D41" s="17">
        <v>1215434.17</v>
      </c>
      <c r="E41" s="17">
        <f t="shared" si="2"/>
        <v>10.949857387387386</v>
      </c>
    </row>
    <row r="42" spans="1:5" ht="12.75">
      <c r="A42" s="33"/>
      <c r="B42" s="9" t="s">
        <v>129</v>
      </c>
      <c r="C42" s="17">
        <v>9378100</v>
      </c>
      <c r="D42" s="17">
        <v>301507</v>
      </c>
      <c r="E42" s="17">
        <f t="shared" si="2"/>
        <v>3.215011569507683</v>
      </c>
    </row>
    <row r="43" spans="1:5" ht="25.5">
      <c r="A43" s="32" t="s">
        <v>114</v>
      </c>
      <c r="B43" s="14" t="s">
        <v>115</v>
      </c>
      <c r="C43" s="19">
        <v>11140000</v>
      </c>
      <c r="D43" s="19">
        <v>1359337.42</v>
      </c>
      <c r="E43" s="19">
        <f t="shared" si="2"/>
        <v>12.202310771992817</v>
      </c>
    </row>
    <row r="44" spans="1:5" ht="12.75">
      <c r="A44" s="28">
        <v>211</v>
      </c>
      <c r="B44" s="9" t="s">
        <v>92</v>
      </c>
      <c r="C44" s="17">
        <v>2614000</v>
      </c>
      <c r="D44" s="17">
        <v>910893</v>
      </c>
      <c r="E44" s="17">
        <f t="shared" si="2"/>
        <v>34.846710022953324</v>
      </c>
    </row>
    <row r="45" spans="1:5" ht="12.75">
      <c r="A45" s="28">
        <v>213</v>
      </c>
      <c r="B45" s="9" t="s">
        <v>93</v>
      </c>
      <c r="C45" s="17">
        <v>790000</v>
      </c>
      <c r="D45" s="17">
        <v>224237.41</v>
      </c>
      <c r="E45" s="17">
        <f t="shared" si="2"/>
        <v>28.384482278481016</v>
      </c>
    </row>
    <row r="46" spans="1:5" ht="18" customHeight="1">
      <c r="A46" s="35">
        <v>1000</v>
      </c>
      <c r="B46" s="14" t="s">
        <v>111</v>
      </c>
      <c r="C46" s="19">
        <f>SUM(C47,C48,C49)</f>
        <v>1258000</v>
      </c>
      <c r="D46" s="19">
        <f>SUM(D47:D49)</f>
        <v>378412.79000000004</v>
      </c>
      <c r="E46" s="19">
        <f>D46/C46*100</f>
        <v>30.0805079491256</v>
      </c>
    </row>
    <row r="47" spans="1:5" s="11" customFormat="1" ht="29.25" customHeight="1">
      <c r="A47" s="36">
        <v>1001</v>
      </c>
      <c r="B47" s="9" t="s">
        <v>112</v>
      </c>
      <c r="C47" s="17">
        <v>558000</v>
      </c>
      <c r="D47" s="17">
        <v>139412.79</v>
      </c>
      <c r="E47" s="17">
        <f>D47/C47*100</f>
        <v>24.98437096774194</v>
      </c>
    </row>
    <row r="48" spans="1:5" ht="12.75">
      <c r="A48" s="36">
        <v>1006</v>
      </c>
      <c r="B48" s="9" t="s">
        <v>124</v>
      </c>
      <c r="C48" s="17">
        <v>500000</v>
      </c>
      <c r="D48" s="17">
        <v>189000</v>
      </c>
      <c r="E48" s="17">
        <f>D48/C48*100</f>
        <v>37.8</v>
      </c>
    </row>
    <row r="49" spans="1:5" ht="12.75">
      <c r="A49" s="36">
        <v>1006</v>
      </c>
      <c r="B49" s="9" t="s">
        <v>125</v>
      </c>
      <c r="C49" s="17">
        <v>200000</v>
      </c>
      <c r="D49" s="17">
        <v>50000</v>
      </c>
      <c r="E49" s="17">
        <f>D49/C49*100</f>
        <v>25</v>
      </c>
    </row>
    <row r="50" spans="1:5" ht="12.75">
      <c r="A50" s="64" t="s">
        <v>113</v>
      </c>
      <c r="B50" s="64"/>
      <c r="C50" s="19">
        <f>SUM(C7,C27,C31,C34,C46)</f>
        <v>58571900</v>
      </c>
      <c r="D50" s="19">
        <f>SUM(D7,D27,D31,D34,D46)</f>
        <v>8897641.45</v>
      </c>
      <c r="E50" s="19">
        <f>D50/C50*100</f>
        <v>15.190972889730398</v>
      </c>
    </row>
    <row r="51" spans="1:4" ht="15.75">
      <c r="A51" s="1"/>
      <c r="C51" s="61"/>
      <c r="D51" s="62"/>
    </row>
    <row r="52" spans="1:2" ht="18" customHeight="1">
      <c r="A52" s="63"/>
      <c r="B52" s="62"/>
    </row>
    <row r="53" ht="17.25" customHeight="1"/>
    <row r="54" spans="1:5" s="2" customFormat="1" ht="12.75">
      <c r="A54"/>
      <c r="B54"/>
      <c r="C54"/>
      <c r="D54"/>
      <c r="E54"/>
    </row>
    <row r="55" spans="1:5" s="2" customFormat="1" ht="12.75">
      <c r="A55"/>
      <c r="B55"/>
      <c r="C55"/>
      <c r="D55"/>
      <c r="E55"/>
    </row>
    <row r="57" spans="1:5" s="10" customFormat="1" ht="12.75">
      <c r="A57"/>
      <c r="B57"/>
      <c r="C57"/>
      <c r="D57"/>
      <c r="E57"/>
    </row>
    <row r="58" ht="16.5" customHeight="1"/>
    <row r="59" spans="1:5" s="2" customFormat="1" ht="12.75">
      <c r="A59"/>
      <c r="B59"/>
      <c r="C59"/>
      <c r="D59"/>
      <c r="E59"/>
    </row>
    <row r="60" spans="1:5" s="2" customFormat="1" ht="15.75" customHeight="1">
      <c r="A60"/>
      <c r="B60"/>
      <c r="C60"/>
      <c r="D60"/>
      <c r="E60"/>
    </row>
    <row r="61" ht="18" customHeight="1"/>
    <row r="62" ht="27" customHeight="1"/>
    <row r="63" ht="16.5" customHeight="1"/>
    <row r="64" spans="1:5" s="2" customFormat="1" ht="12.75">
      <c r="A64"/>
      <c r="B64"/>
      <c r="C64"/>
      <c r="D64"/>
      <c r="E64"/>
    </row>
    <row r="69" ht="39.75" customHeight="1"/>
    <row r="70" ht="21.75" customHeight="1"/>
    <row r="71" spans="1:5" s="2" customFormat="1" ht="12.75">
      <c r="A71"/>
      <c r="B71"/>
      <c r="C71"/>
      <c r="D71"/>
      <c r="E71"/>
    </row>
    <row r="72" spans="1:5" s="10" customFormat="1" ht="30" customHeight="1">
      <c r="A72"/>
      <c r="B72"/>
      <c r="C72"/>
      <c r="D72"/>
      <c r="E72"/>
    </row>
    <row r="73" spans="1:5" s="2" customFormat="1" ht="30" customHeight="1">
      <c r="A73"/>
      <c r="B73"/>
      <c r="C73"/>
      <c r="D73"/>
      <c r="E73"/>
    </row>
    <row r="74" ht="30" customHeight="1"/>
    <row r="77" ht="17.25" customHeight="1"/>
    <row r="79" ht="27.75" customHeight="1"/>
    <row r="80" ht="26.25" customHeight="1"/>
    <row r="86" ht="39" customHeight="1"/>
    <row r="87" ht="24.75" customHeight="1"/>
    <row r="88" ht="18" customHeight="1"/>
    <row r="90" spans="1:5" s="2" customFormat="1" ht="12.75">
      <c r="A90"/>
      <c r="B90"/>
      <c r="C90"/>
      <c r="D90"/>
      <c r="E90"/>
    </row>
    <row r="91" spans="1:5" s="2" customFormat="1" ht="18" customHeight="1">
      <c r="A91"/>
      <c r="B91"/>
      <c r="C91"/>
      <c r="D91"/>
      <c r="E91"/>
    </row>
    <row r="92" ht="18" customHeight="1"/>
    <row r="93" spans="1:5" s="2" customFormat="1" ht="18" customHeight="1">
      <c r="A93"/>
      <c r="B93"/>
      <c r="C93"/>
      <c r="D93"/>
      <c r="E93"/>
    </row>
  </sheetData>
  <sheetProtection/>
  <mergeCells count="8">
    <mergeCell ref="A1:E1"/>
    <mergeCell ref="B2:E2"/>
    <mergeCell ref="B3:E3"/>
    <mergeCell ref="C51:D51"/>
    <mergeCell ref="A52:B52"/>
    <mergeCell ref="C5:D5"/>
    <mergeCell ref="A50:B50"/>
    <mergeCell ref="A4:E4"/>
  </mergeCells>
  <printOptions/>
  <pageMargins left="1.299212598425197" right="0.31496062992125984" top="0.7480314960629921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="120" zoomScaleNormal="120" zoomScalePageLayoutView="0" workbookViewId="0" topLeftCell="A91">
      <selection activeCell="M7" sqref="M7"/>
    </sheetView>
  </sheetViews>
  <sheetFormatPr defaultColWidth="9.140625" defaultRowHeight="12.75"/>
  <cols>
    <col min="1" max="1" width="21.421875" style="0" customWidth="1"/>
    <col min="2" max="2" width="49.140625" style="0" customWidth="1"/>
    <col min="3" max="3" width="14.57421875" style="0" customWidth="1"/>
    <col min="4" max="4" width="14.7109375" style="0" customWidth="1"/>
    <col min="5" max="5" width="8.421875" style="0" customWidth="1"/>
    <col min="6" max="6" width="15.140625" style="0" customWidth="1"/>
    <col min="8" max="8" width="14.140625" style="0" customWidth="1"/>
  </cols>
  <sheetData>
    <row r="1" spans="1:8" ht="15.75">
      <c r="A1" s="46"/>
      <c r="B1" s="46"/>
      <c r="C1" s="66" t="s">
        <v>61</v>
      </c>
      <c r="D1" s="66"/>
      <c r="E1" s="47"/>
      <c r="F1" s="48"/>
      <c r="G1" s="48"/>
      <c r="H1" s="48"/>
    </row>
    <row r="2" spans="1:8" ht="42" customHeight="1">
      <c r="A2" s="49" t="s">
        <v>63</v>
      </c>
      <c r="B2" s="49" t="s">
        <v>82</v>
      </c>
      <c r="C2" s="49" t="s">
        <v>155</v>
      </c>
      <c r="D2" s="49" t="s">
        <v>154</v>
      </c>
      <c r="E2" s="49" t="s">
        <v>60</v>
      </c>
      <c r="F2" s="49" t="s">
        <v>140</v>
      </c>
      <c r="G2" s="49" t="s">
        <v>126</v>
      </c>
      <c r="H2" s="49" t="s">
        <v>139</v>
      </c>
    </row>
    <row r="3" spans="1:8" ht="21.75" customHeight="1">
      <c r="A3" s="16" t="s">
        <v>0</v>
      </c>
      <c r="B3" s="22" t="s">
        <v>1</v>
      </c>
      <c r="C3" s="50">
        <f>C4</f>
        <v>16715000</v>
      </c>
      <c r="D3" s="50">
        <f>D4</f>
        <v>2722799.63</v>
      </c>
      <c r="E3" s="50">
        <f>D3/C3*100</f>
        <v>16.2895580616213</v>
      </c>
      <c r="F3" s="50">
        <f>F4</f>
        <v>3206573.87</v>
      </c>
      <c r="G3" s="50">
        <f>D3/F3*100</f>
        <v>84.91304864278707</v>
      </c>
      <c r="H3" s="50">
        <f>D3-F3</f>
        <v>-483774.2400000002</v>
      </c>
    </row>
    <row r="4" spans="1:8" s="2" customFormat="1" ht="19.5" customHeight="1">
      <c r="A4" s="16" t="s">
        <v>19</v>
      </c>
      <c r="B4" s="22" t="s">
        <v>2</v>
      </c>
      <c r="C4" s="50">
        <f>SUM(C6:C9)</f>
        <v>16715000</v>
      </c>
      <c r="D4" s="50">
        <f>SUM(D6:D9)</f>
        <v>2722799.63</v>
      </c>
      <c r="E4" s="50">
        <f aca="true" t="shared" si="0" ref="E4:E52">D4/C4*100</f>
        <v>16.2895580616213</v>
      </c>
      <c r="F4" s="50">
        <f>SUM(F6:F9)</f>
        <v>3206573.87</v>
      </c>
      <c r="G4" s="50">
        <f aca="true" t="shared" si="1" ref="G4:G52">D4/F4*100</f>
        <v>84.91304864278707</v>
      </c>
      <c r="H4" s="50">
        <f aca="true" t="shared" si="2" ref="H4:H52">D4-F4</f>
        <v>-483774.2400000002</v>
      </c>
    </row>
    <row r="5" spans="1:8" ht="13.5" customHeight="1" hidden="1">
      <c r="A5" s="16"/>
      <c r="B5" s="22"/>
      <c r="C5" s="50"/>
      <c r="D5" s="50"/>
      <c r="E5" s="51" t="e">
        <f t="shared" si="0"/>
        <v>#DIV/0!</v>
      </c>
      <c r="F5" s="50"/>
      <c r="G5" s="51" t="e">
        <f t="shared" si="1"/>
        <v>#DIV/0!</v>
      </c>
      <c r="H5" s="51">
        <f t="shared" si="2"/>
        <v>0</v>
      </c>
    </row>
    <row r="6" spans="1:8" ht="71.25" customHeight="1">
      <c r="A6" s="21" t="s">
        <v>29</v>
      </c>
      <c r="B6" s="52" t="s">
        <v>159</v>
      </c>
      <c r="C6" s="51">
        <v>16565000</v>
      </c>
      <c r="D6" s="51">
        <v>2674659.71</v>
      </c>
      <c r="E6" s="51">
        <f t="shared" si="0"/>
        <v>16.146451614850587</v>
      </c>
      <c r="F6" s="51">
        <v>3179208.9</v>
      </c>
      <c r="G6" s="51">
        <f t="shared" si="1"/>
        <v>84.12972516527618</v>
      </c>
      <c r="H6" s="51">
        <f t="shared" si="2"/>
        <v>-504549.18999999994</v>
      </c>
    </row>
    <row r="7" spans="1:8" ht="107.25" customHeight="1">
      <c r="A7" s="21" t="s">
        <v>30</v>
      </c>
      <c r="B7" s="52" t="s">
        <v>38</v>
      </c>
      <c r="C7" s="51">
        <v>30000</v>
      </c>
      <c r="D7" s="51">
        <v>3943.01</v>
      </c>
      <c r="E7" s="51">
        <f t="shared" si="0"/>
        <v>13.143366666666667</v>
      </c>
      <c r="F7" s="51">
        <v>18733.85</v>
      </c>
      <c r="G7" s="51">
        <f t="shared" si="1"/>
        <v>21.047515593431147</v>
      </c>
      <c r="H7" s="51">
        <f t="shared" si="2"/>
        <v>-14790.839999999998</v>
      </c>
    </row>
    <row r="8" spans="1:8" ht="48.75" customHeight="1">
      <c r="A8" s="21" t="s">
        <v>76</v>
      </c>
      <c r="B8" s="52" t="s">
        <v>77</v>
      </c>
      <c r="C8" s="51">
        <v>110000</v>
      </c>
      <c r="D8" s="51">
        <v>37878.91</v>
      </c>
      <c r="E8" s="51">
        <f t="shared" si="0"/>
        <v>34.43537272727273</v>
      </c>
      <c r="F8" s="51">
        <v>10359.12</v>
      </c>
      <c r="G8" s="51">
        <f t="shared" si="1"/>
        <v>365.65760412081335</v>
      </c>
      <c r="H8" s="51">
        <f t="shared" si="2"/>
        <v>27519.79</v>
      </c>
    </row>
    <row r="9" spans="1:8" ht="94.5" customHeight="1">
      <c r="A9" s="21" t="s">
        <v>141</v>
      </c>
      <c r="B9" s="53" t="s">
        <v>142</v>
      </c>
      <c r="C9" s="51">
        <v>10000</v>
      </c>
      <c r="D9" s="51">
        <v>6318</v>
      </c>
      <c r="E9" s="51">
        <f t="shared" si="0"/>
        <v>63.18</v>
      </c>
      <c r="F9" s="51">
        <v>-1728</v>
      </c>
      <c r="G9" s="51">
        <f>D9/F9*100</f>
        <v>-365.625</v>
      </c>
      <c r="H9" s="51">
        <f>D9-F9</f>
        <v>8046</v>
      </c>
    </row>
    <row r="10" spans="1:8" ht="18.75" customHeight="1">
      <c r="A10" s="16" t="s">
        <v>16</v>
      </c>
      <c r="B10" s="22" t="s">
        <v>17</v>
      </c>
      <c r="C10" s="50">
        <f>SUM(C11,C19)</f>
        <v>10941000</v>
      </c>
      <c r="D10" s="50">
        <f>SUM(D11,D19)</f>
        <v>1310576.26</v>
      </c>
      <c r="E10" s="50">
        <f t="shared" si="0"/>
        <v>11.978578374920025</v>
      </c>
      <c r="F10" s="50">
        <f>F11+F19</f>
        <v>2076435.3699999999</v>
      </c>
      <c r="G10" s="50">
        <f t="shared" si="1"/>
        <v>63.116641092469926</v>
      </c>
      <c r="H10" s="50">
        <f t="shared" si="2"/>
        <v>-765859.1099999999</v>
      </c>
    </row>
    <row r="11" spans="1:8" s="2" customFormat="1" ht="29.25" customHeight="1">
      <c r="A11" s="5" t="s">
        <v>21</v>
      </c>
      <c r="B11" s="54" t="s">
        <v>31</v>
      </c>
      <c r="C11" s="50">
        <f>SUM(C12,C15)</f>
        <v>10296000</v>
      </c>
      <c r="D11" s="50">
        <f>SUM(D12,D15)</f>
        <v>1215075.71</v>
      </c>
      <c r="E11" s="50">
        <f t="shared" si="0"/>
        <v>11.801434634809635</v>
      </c>
      <c r="F11" s="50">
        <f>SUM(F12,F15)</f>
        <v>1974176.8699999999</v>
      </c>
      <c r="G11" s="50">
        <f t="shared" si="1"/>
        <v>61.548472604686125</v>
      </c>
      <c r="H11" s="50">
        <f t="shared" si="2"/>
        <v>-759101.1599999999</v>
      </c>
    </row>
    <row r="12" spans="1:8" ht="27.75" customHeight="1">
      <c r="A12" s="18" t="s">
        <v>21</v>
      </c>
      <c r="B12" s="55" t="s">
        <v>10</v>
      </c>
      <c r="C12" s="51">
        <f>C13</f>
        <v>6200000</v>
      </c>
      <c r="D12" s="51">
        <f>D13</f>
        <v>723539.72</v>
      </c>
      <c r="E12" s="51">
        <f t="shared" si="0"/>
        <v>11.669995483870968</v>
      </c>
      <c r="F12" s="51">
        <f>SUM(F13:F14)</f>
        <v>1341039.63</v>
      </c>
      <c r="G12" s="51">
        <f t="shared" si="1"/>
        <v>53.953641921827476</v>
      </c>
      <c r="H12" s="51">
        <f t="shared" si="2"/>
        <v>-617499.9099999999</v>
      </c>
    </row>
    <row r="13" spans="1:8" ht="26.25" customHeight="1">
      <c r="A13" s="21" t="s">
        <v>32</v>
      </c>
      <c r="B13" s="55" t="s">
        <v>10</v>
      </c>
      <c r="C13" s="51">
        <v>6200000</v>
      </c>
      <c r="D13" s="51">
        <v>723539.72</v>
      </c>
      <c r="E13" s="51">
        <f t="shared" si="0"/>
        <v>11.669995483870968</v>
      </c>
      <c r="F13" s="51">
        <v>1341039.63</v>
      </c>
      <c r="G13" s="51">
        <f t="shared" si="1"/>
        <v>53.953641921827476</v>
      </c>
      <c r="H13" s="51">
        <f t="shared" si="2"/>
        <v>-617499.9099999999</v>
      </c>
    </row>
    <row r="14" spans="1:8" ht="41.25" customHeight="1">
      <c r="A14" s="21" t="s">
        <v>78</v>
      </c>
      <c r="B14" s="55" t="s">
        <v>79</v>
      </c>
      <c r="C14" s="51">
        <v>0</v>
      </c>
      <c r="D14" s="51">
        <v>0</v>
      </c>
      <c r="E14" s="51"/>
      <c r="F14" s="51">
        <v>0</v>
      </c>
      <c r="G14" s="51"/>
      <c r="H14" s="51"/>
    </row>
    <row r="15" spans="1:8" ht="47.25" customHeight="1">
      <c r="A15" s="21" t="s">
        <v>11</v>
      </c>
      <c r="B15" s="52" t="s">
        <v>33</v>
      </c>
      <c r="C15" s="51">
        <f>C16</f>
        <v>4096000</v>
      </c>
      <c r="D15" s="51">
        <f>D16</f>
        <v>491535.99</v>
      </c>
      <c r="E15" s="51">
        <f t="shared" si="0"/>
        <v>12.000390380859374</v>
      </c>
      <c r="F15" s="51">
        <f>SUM(F16:F18)</f>
        <v>633137.24</v>
      </c>
      <c r="G15" s="51">
        <f t="shared" si="1"/>
        <v>77.63498321469766</v>
      </c>
      <c r="H15" s="51">
        <f t="shared" si="2"/>
        <v>-141601.25</v>
      </c>
    </row>
    <row r="16" spans="1:8" ht="39" customHeight="1">
      <c r="A16" s="18" t="s">
        <v>34</v>
      </c>
      <c r="B16" s="55" t="s">
        <v>22</v>
      </c>
      <c r="C16" s="51">
        <v>4096000</v>
      </c>
      <c r="D16" s="51">
        <v>491535.99</v>
      </c>
      <c r="E16" s="51">
        <f t="shared" si="0"/>
        <v>12.000390380859374</v>
      </c>
      <c r="F16" s="51">
        <v>633137.24</v>
      </c>
      <c r="G16" s="51">
        <f t="shared" si="1"/>
        <v>77.63498321469766</v>
      </c>
      <c r="H16" s="51">
        <f t="shared" si="2"/>
        <v>-141601.25</v>
      </c>
    </row>
    <row r="17" spans="1:8" ht="51" customHeight="1" hidden="1">
      <c r="A17" s="18" t="s">
        <v>80</v>
      </c>
      <c r="B17" s="55" t="s">
        <v>81</v>
      </c>
      <c r="C17" s="51"/>
      <c r="D17" s="51"/>
      <c r="E17" s="51" t="e">
        <f t="shared" si="0"/>
        <v>#DIV/0!</v>
      </c>
      <c r="F17" s="51"/>
      <c r="G17" s="51" t="e">
        <f t="shared" si="1"/>
        <v>#DIV/0!</v>
      </c>
      <c r="H17" s="51">
        <f t="shared" si="2"/>
        <v>0</v>
      </c>
    </row>
    <row r="18" spans="1:8" ht="51" customHeight="1">
      <c r="A18" s="18" t="s">
        <v>80</v>
      </c>
      <c r="B18" s="55" t="s">
        <v>81</v>
      </c>
      <c r="C18" s="51">
        <v>0</v>
      </c>
      <c r="D18" s="51">
        <v>0</v>
      </c>
      <c r="E18" s="51"/>
      <c r="F18" s="51">
        <v>0</v>
      </c>
      <c r="G18" s="51"/>
      <c r="H18" s="51"/>
    </row>
    <row r="19" spans="1:8" s="2" customFormat="1" ht="18" customHeight="1">
      <c r="A19" s="16" t="s">
        <v>12</v>
      </c>
      <c r="B19" s="22" t="s">
        <v>6</v>
      </c>
      <c r="C19" s="50">
        <f>C20</f>
        <v>645000</v>
      </c>
      <c r="D19" s="50">
        <f>D20</f>
        <v>95500.55</v>
      </c>
      <c r="E19" s="50">
        <f t="shared" si="0"/>
        <v>14.806286821705427</v>
      </c>
      <c r="F19" s="50">
        <f>F20</f>
        <v>102258.5</v>
      </c>
      <c r="G19" s="50">
        <f t="shared" si="1"/>
        <v>93.39130732408553</v>
      </c>
      <c r="H19" s="50">
        <f t="shared" si="2"/>
        <v>-6757.949999999997</v>
      </c>
    </row>
    <row r="20" spans="1:8" ht="18.75" customHeight="1">
      <c r="A20" s="18" t="s">
        <v>20</v>
      </c>
      <c r="B20" s="55" t="s">
        <v>6</v>
      </c>
      <c r="C20" s="51">
        <v>645000</v>
      </c>
      <c r="D20" s="51">
        <v>95500.55</v>
      </c>
      <c r="E20" s="51">
        <f t="shared" si="0"/>
        <v>14.806286821705427</v>
      </c>
      <c r="F20" s="51">
        <v>102258.5</v>
      </c>
      <c r="G20" s="51">
        <f t="shared" si="1"/>
        <v>93.39130732408553</v>
      </c>
      <c r="H20" s="51">
        <f t="shared" si="2"/>
        <v>-6757.949999999997</v>
      </c>
    </row>
    <row r="21" spans="1:8" ht="24.75" customHeight="1">
      <c r="A21" s="16" t="s">
        <v>3</v>
      </c>
      <c r="B21" s="22" t="s">
        <v>18</v>
      </c>
      <c r="C21" s="50">
        <f>SUM(C22,C23)</f>
        <v>6425000</v>
      </c>
      <c r="D21" s="50">
        <f>SUM(D22,D23)</f>
        <v>1081313.75</v>
      </c>
      <c r="E21" s="50">
        <f t="shared" si="0"/>
        <v>16.8297859922179</v>
      </c>
      <c r="F21" s="50">
        <f>SUM(F22,F23)</f>
        <v>1030867.3900000001</v>
      </c>
      <c r="G21" s="50">
        <f t="shared" si="1"/>
        <v>104.89358383913955</v>
      </c>
      <c r="H21" s="50">
        <f t="shared" si="2"/>
        <v>50446.35999999987</v>
      </c>
    </row>
    <row r="22" spans="1:8" s="10" customFormat="1" ht="39.75" customHeight="1">
      <c r="A22" s="18" t="s">
        <v>40</v>
      </c>
      <c r="B22" s="55" t="s">
        <v>45</v>
      </c>
      <c r="C22" s="51">
        <v>2459000</v>
      </c>
      <c r="D22" s="51">
        <v>578662.3</v>
      </c>
      <c r="E22" s="51">
        <f t="shared" si="0"/>
        <v>23.532423749491667</v>
      </c>
      <c r="F22" s="51">
        <v>221754.57</v>
      </c>
      <c r="G22" s="51">
        <f t="shared" si="1"/>
        <v>260.9471813816509</v>
      </c>
      <c r="H22" s="51">
        <f t="shared" si="2"/>
        <v>356907.73000000004</v>
      </c>
    </row>
    <row r="23" spans="1:8" s="2" customFormat="1" ht="18.75" customHeight="1">
      <c r="A23" s="16" t="s">
        <v>4</v>
      </c>
      <c r="B23" s="22" t="s">
        <v>5</v>
      </c>
      <c r="C23" s="50">
        <f>C24+C25</f>
        <v>3966000</v>
      </c>
      <c r="D23" s="50">
        <f>D24+D25</f>
        <v>502651.45</v>
      </c>
      <c r="E23" s="50">
        <f t="shared" si="0"/>
        <v>12.67401538073626</v>
      </c>
      <c r="F23" s="50">
        <f>F24+F25</f>
        <v>809112.8200000001</v>
      </c>
      <c r="G23" s="50">
        <f t="shared" si="1"/>
        <v>62.123777744616625</v>
      </c>
      <c r="H23" s="50">
        <f t="shared" si="2"/>
        <v>-306461.37000000005</v>
      </c>
    </row>
    <row r="24" spans="1:8" ht="39" customHeight="1">
      <c r="A24" s="18" t="s">
        <v>46</v>
      </c>
      <c r="B24" s="55" t="s">
        <v>47</v>
      </c>
      <c r="C24" s="51">
        <v>2281000</v>
      </c>
      <c r="D24" s="51">
        <v>304493.77</v>
      </c>
      <c r="E24" s="51">
        <f t="shared" si="0"/>
        <v>13.349135028496276</v>
      </c>
      <c r="F24" s="51">
        <v>546967.04</v>
      </c>
      <c r="G24" s="51">
        <f t="shared" si="1"/>
        <v>55.669491529142235</v>
      </c>
      <c r="H24" s="51">
        <f t="shared" si="2"/>
        <v>-242473.27000000002</v>
      </c>
    </row>
    <row r="25" spans="1:8" ht="38.25" customHeight="1">
      <c r="A25" s="18" t="s">
        <v>48</v>
      </c>
      <c r="B25" s="55" t="s">
        <v>49</v>
      </c>
      <c r="C25" s="51">
        <v>1685000</v>
      </c>
      <c r="D25" s="51">
        <v>198157.68</v>
      </c>
      <c r="E25" s="51">
        <f t="shared" si="0"/>
        <v>11.760099703264094</v>
      </c>
      <c r="F25" s="51">
        <v>262145.78</v>
      </c>
      <c r="G25" s="51">
        <f t="shared" si="1"/>
        <v>75.59064273321508</v>
      </c>
      <c r="H25" s="51">
        <f t="shared" si="2"/>
        <v>-63988.100000000035</v>
      </c>
    </row>
    <row r="26" spans="1:8" ht="26.25" customHeight="1">
      <c r="A26" s="16" t="s">
        <v>7</v>
      </c>
      <c r="B26" s="22" t="s">
        <v>8</v>
      </c>
      <c r="C26" s="50">
        <f>SUM(C27:C29)</f>
        <v>1950000</v>
      </c>
      <c r="D26" s="50">
        <f>SUM(D27:D29)</f>
        <v>250463.37</v>
      </c>
      <c r="E26" s="50">
        <f t="shared" si="0"/>
        <v>12.844275384615383</v>
      </c>
      <c r="F26" s="50">
        <f>SUM(F27:F29)</f>
        <v>447923.29000000004</v>
      </c>
      <c r="G26" s="50">
        <f t="shared" si="1"/>
        <v>55.91657669776448</v>
      </c>
      <c r="H26" s="50">
        <f t="shared" si="2"/>
        <v>-197459.92000000004</v>
      </c>
    </row>
    <row r="27" spans="1:8" ht="75.75" customHeight="1">
      <c r="A27" s="18" t="s">
        <v>41</v>
      </c>
      <c r="B27" s="55" t="s">
        <v>50</v>
      </c>
      <c r="C27" s="51">
        <v>800000</v>
      </c>
      <c r="D27" s="51">
        <v>19832.05</v>
      </c>
      <c r="E27" s="51">
        <f t="shared" si="0"/>
        <v>2.47900625</v>
      </c>
      <c r="F27" s="51">
        <v>254669.38</v>
      </c>
      <c r="G27" s="51">
        <f t="shared" si="1"/>
        <v>7.787371218322359</v>
      </c>
      <c r="H27" s="51">
        <f t="shared" si="2"/>
        <v>-234837.33000000002</v>
      </c>
    </row>
    <row r="28" spans="1:8" ht="64.5" customHeight="1">
      <c r="A28" s="18" t="s">
        <v>42</v>
      </c>
      <c r="B28" s="55" t="s">
        <v>51</v>
      </c>
      <c r="C28" s="51">
        <v>500000</v>
      </c>
      <c r="D28" s="51">
        <v>119531.57</v>
      </c>
      <c r="E28" s="51">
        <f t="shared" si="0"/>
        <v>23.906314000000002</v>
      </c>
      <c r="F28" s="51">
        <v>35953</v>
      </c>
      <c r="G28" s="51">
        <f t="shared" si="1"/>
        <v>332.46619197285344</v>
      </c>
      <c r="H28" s="51">
        <f t="shared" si="2"/>
        <v>83578.57</v>
      </c>
    </row>
    <row r="29" spans="1:8" s="3" customFormat="1" ht="63" customHeight="1">
      <c r="A29" s="18" t="s">
        <v>43</v>
      </c>
      <c r="B29" s="52" t="s">
        <v>52</v>
      </c>
      <c r="C29" s="51">
        <v>650000</v>
      </c>
      <c r="D29" s="51">
        <v>111099.75</v>
      </c>
      <c r="E29" s="51">
        <f t="shared" si="0"/>
        <v>17.09226923076923</v>
      </c>
      <c r="F29" s="51">
        <v>157300.91</v>
      </c>
      <c r="G29" s="51">
        <f t="shared" si="1"/>
        <v>70.62880310101194</v>
      </c>
      <c r="H29" s="51">
        <f t="shared" si="2"/>
        <v>-46201.16</v>
      </c>
    </row>
    <row r="30" spans="1:8" s="20" customFormat="1" ht="33.75" customHeight="1">
      <c r="A30" s="16" t="s">
        <v>66</v>
      </c>
      <c r="B30" s="54" t="s">
        <v>67</v>
      </c>
      <c r="C30" s="50">
        <f>C32</f>
        <v>250000</v>
      </c>
      <c r="D30" s="50">
        <f>D32</f>
        <v>20432.87</v>
      </c>
      <c r="E30" s="50">
        <f t="shared" si="0"/>
        <v>8.173148</v>
      </c>
      <c r="F30" s="50">
        <f>SUM(F31:F32)</f>
        <v>114139.65</v>
      </c>
      <c r="G30" s="50">
        <f t="shared" si="1"/>
        <v>17.90164066562321</v>
      </c>
      <c r="H30" s="50">
        <f t="shared" si="2"/>
        <v>-93706.78</v>
      </c>
    </row>
    <row r="31" spans="1:8" s="3" customFormat="1" ht="33.75" customHeight="1">
      <c r="A31" s="18" t="s">
        <v>68</v>
      </c>
      <c r="B31" s="52" t="s">
        <v>69</v>
      </c>
      <c r="C31" s="51">
        <v>0</v>
      </c>
      <c r="D31" s="51">
        <v>0</v>
      </c>
      <c r="E31" s="51"/>
      <c r="F31" s="51">
        <v>1200</v>
      </c>
      <c r="G31" s="51"/>
      <c r="H31" s="51">
        <f t="shared" si="2"/>
        <v>-1200</v>
      </c>
    </row>
    <row r="32" spans="1:8" s="3" customFormat="1" ht="41.25" customHeight="1">
      <c r="A32" s="18" t="s">
        <v>117</v>
      </c>
      <c r="B32" s="52" t="s">
        <v>118</v>
      </c>
      <c r="C32" s="51">
        <v>250000</v>
      </c>
      <c r="D32" s="51">
        <v>20432.87</v>
      </c>
      <c r="E32" s="51">
        <f t="shared" si="0"/>
        <v>8.173148</v>
      </c>
      <c r="F32" s="51">
        <v>112939.65</v>
      </c>
      <c r="G32" s="51">
        <f t="shared" si="1"/>
        <v>18.091848168468736</v>
      </c>
      <c r="H32" s="51">
        <f t="shared" si="2"/>
        <v>-92506.78</v>
      </c>
    </row>
    <row r="33" spans="1:8" ht="33.75" customHeight="1">
      <c r="A33" s="16" t="s">
        <v>13</v>
      </c>
      <c r="B33" s="22" t="s">
        <v>23</v>
      </c>
      <c r="C33" s="50">
        <f>SUM(C34:C36)</f>
        <v>600000</v>
      </c>
      <c r="D33" s="50">
        <f>SUM(D34:D36)</f>
        <v>331146.71</v>
      </c>
      <c r="E33" s="50">
        <f t="shared" si="0"/>
        <v>55.191118333333335</v>
      </c>
      <c r="F33" s="50">
        <f>SUM(F34:F36)</f>
        <v>92564</v>
      </c>
      <c r="G33" s="50">
        <f t="shared" si="1"/>
        <v>357.748919666393</v>
      </c>
      <c r="H33" s="50">
        <f t="shared" si="2"/>
        <v>238582.71000000002</v>
      </c>
    </row>
    <row r="34" spans="1:8" ht="81.75" customHeight="1">
      <c r="A34" s="18" t="s">
        <v>84</v>
      </c>
      <c r="B34" s="56" t="s">
        <v>85</v>
      </c>
      <c r="C34" s="51">
        <v>0</v>
      </c>
      <c r="D34" s="51">
        <v>0</v>
      </c>
      <c r="E34" s="51"/>
      <c r="F34" s="51">
        <v>0</v>
      </c>
      <c r="G34" s="51"/>
      <c r="H34" s="51">
        <f t="shared" si="2"/>
        <v>0</v>
      </c>
    </row>
    <row r="35" spans="1:8" ht="45" customHeight="1">
      <c r="A35" s="18" t="s">
        <v>44</v>
      </c>
      <c r="B35" s="52" t="s">
        <v>53</v>
      </c>
      <c r="C35" s="51">
        <v>600000</v>
      </c>
      <c r="D35" s="51">
        <v>44262</v>
      </c>
      <c r="E35" s="51">
        <f t="shared" si="0"/>
        <v>7.377000000000001</v>
      </c>
      <c r="F35" s="51">
        <v>92564</v>
      </c>
      <c r="G35" s="51">
        <f t="shared" si="1"/>
        <v>47.81772611382395</v>
      </c>
      <c r="H35" s="51">
        <f t="shared" si="2"/>
        <v>-48302</v>
      </c>
    </row>
    <row r="36" spans="1:8" ht="54" customHeight="1">
      <c r="A36" s="18" t="s">
        <v>54</v>
      </c>
      <c r="B36" s="52" t="s">
        <v>55</v>
      </c>
      <c r="C36" s="51">
        <v>0</v>
      </c>
      <c r="D36" s="51">
        <v>286884.71</v>
      </c>
      <c r="E36" s="51"/>
      <c r="F36" s="51">
        <v>0</v>
      </c>
      <c r="G36" s="51"/>
      <c r="H36" s="51"/>
    </row>
    <row r="37" spans="1:8" s="2" customFormat="1" ht="20.25" customHeight="1">
      <c r="A37" s="16" t="s">
        <v>70</v>
      </c>
      <c r="B37" s="54" t="s">
        <v>72</v>
      </c>
      <c r="C37" s="50">
        <f>C38</f>
        <v>0</v>
      </c>
      <c r="D37" s="50">
        <v>0</v>
      </c>
      <c r="E37" s="51"/>
      <c r="F37" s="50">
        <v>0</v>
      </c>
      <c r="G37" s="50"/>
      <c r="H37" s="50"/>
    </row>
    <row r="38" spans="1:8" s="10" customFormat="1" ht="50.25" customHeight="1">
      <c r="A38" s="18" t="s">
        <v>134</v>
      </c>
      <c r="B38" s="53" t="s">
        <v>133</v>
      </c>
      <c r="C38" s="51">
        <v>0</v>
      </c>
      <c r="D38" s="51">
        <v>0</v>
      </c>
      <c r="E38" s="51"/>
      <c r="F38" s="51">
        <v>0</v>
      </c>
      <c r="G38" s="51"/>
      <c r="H38" s="51"/>
    </row>
    <row r="39" spans="1:8" s="2" customFormat="1" ht="24" customHeight="1">
      <c r="A39" s="16" t="s">
        <v>71</v>
      </c>
      <c r="B39" s="54" t="s">
        <v>73</v>
      </c>
      <c r="C39" s="50">
        <f>C40</f>
        <v>0</v>
      </c>
      <c r="D39" s="50">
        <f>D40</f>
        <v>7390.5</v>
      </c>
      <c r="E39" s="51"/>
      <c r="F39" s="50">
        <v>0</v>
      </c>
      <c r="G39" s="51"/>
      <c r="H39" s="50">
        <f t="shared" si="2"/>
        <v>7390.5</v>
      </c>
    </row>
    <row r="40" spans="1:8" ht="30" customHeight="1">
      <c r="A40" s="18" t="s">
        <v>74</v>
      </c>
      <c r="B40" s="52" t="s">
        <v>75</v>
      </c>
      <c r="C40" s="51">
        <v>0</v>
      </c>
      <c r="D40" s="51">
        <v>7390.5</v>
      </c>
      <c r="E40" s="51"/>
      <c r="F40" s="51">
        <v>0</v>
      </c>
      <c r="G40" s="51"/>
      <c r="H40" s="51">
        <f t="shared" si="2"/>
        <v>7390.5</v>
      </c>
    </row>
    <row r="41" spans="1:8" ht="30" customHeight="1" hidden="1">
      <c r="A41" s="18" t="s">
        <v>86</v>
      </c>
      <c r="B41" s="52" t="s">
        <v>87</v>
      </c>
      <c r="C41" s="51"/>
      <c r="D41" s="51"/>
      <c r="E41" s="51" t="e">
        <f t="shared" si="0"/>
        <v>#DIV/0!</v>
      </c>
      <c r="F41" s="51"/>
      <c r="G41" s="51"/>
      <c r="H41" s="51">
        <f t="shared" si="2"/>
        <v>0</v>
      </c>
    </row>
    <row r="42" spans="1:8" ht="30" customHeight="1">
      <c r="A42" s="18" t="s">
        <v>86</v>
      </c>
      <c r="B42" s="52" t="s">
        <v>87</v>
      </c>
      <c r="C42" s="51">
        <v>0</v>
      </c>
      <c r="D42" s="51">
        <v>0</v>
      </c>
      <c r="E42" s="51"/>
      <c r="F42" s="51">
        <v>0</v>
      </c>
      <c r="G42" s="51"/>
      <c r="H42" s="51">
        <f t="shared" si="2"/>
        <v>0</v>
      </c>
    </row>
    <row r="43" spans="1:8" ht="18.75" customHeight="1">
      <c r="A43" s="65" t="s">
        <v>65</v>
      </c>
      <c r="B43" s="65"/>
      <c r="C43" s="50">
        <f>SUM(C3,C10,C21,C26,C30,C33,C37)</f>
        <v>36881000</v>
      </c>
      <c r="D43" s="50">
        <f>SUM(D3,D10,D21,D26,D30,D33,D37,D39)</f>
        <v>5724123.09</v>
      </c>
      <c r="E43" s="50">
        <f t="shared" si="0"/>
        <v>15.520520295002846</v>
      </c>
      <c r="F43" s="50">
        <f>SUM(F4,F10,F21,F26,F30,F33,F37,F39)</f>
        <v>6968503.570000001</v>
      </c>
      <c r="G43" s="50">
        <f t="shared" si="1"/>
        <v>82.14278765161053</v>
      </c>
      <c r="H43" s="50">
        <f t="shared" si="2"/>
        <v>-1244380.4800000014</v>
      </c>
    </row>
    <row r="44" spans="1:8" ht="19.5" customHeight="1">
      <c r="A44" s="16" t="s">
        <v>15</v>
      </c>
      <c r="B44" s="22" t="s">
        <v>14</v>
      </c>
      <c r="C44" s="50">
        <f>SUM(C45,C48,C50)</f>
        <v>13121500</v>
      </c>
      <c r="D44" s="50">
        <f>SUM(D45,D48,D50)</f>
        <v>4552592</v>
      </c>
      <c r="E44" s="50">
        <f t="shared" si="0"/>
        <v>34.69566741607286</v>
      </c>
      <c r="F44" s="50">
        <f>SUM(F45,F48)</f>
        <v>3065622</v>
      </c>
      <c r="G44" s="50">
        <f t="shared" si="1"/>
        <v>148.50467539703197</v>
      </c>
      <c r="H44" s="50">
        <f t="shared" si="2"/>
        <v>1486970</v>
      </c>
    </row>
    <row r="45" spans="1:8" ht="31.5">
      <c r="A45" s="5" t="s">
        <v>120</v>
      </c>
      <c r="B45" s="54" t="s">
        <v>64</v>
      </c>
      <c r="C45" s="50">
        <f>SUM(C46:C47)</f>
        <v>10516700</v>
      </c>
      <c r="D45" s="50">
        <f>SUM(D46:D47)</f>
        <v>4361900</v>
      </c>
      <c r="E45" s="50">
        <f t="shared" si="0"/>
        <v>41.47593826960929</v>
      </c>
      <c r="F45" s="50">
        <f>SUM(F46:F47)</f>
        <v>2874400</v>
      </c>
      <c r="G45" s="50">
        <f t="shared" si="1"/>
        <v>151.74993042026162</v>
      </c>
      <c r="H45" s="50">
        <f t="shared" si="2"/>
        <v>1487500</v>
      </c>
    </row>
    <row r="46" spans="1:8" ht="38.25" customHeight="1">
      <c r="A46" s="21" t="s">
        <v>119</v>
      </c>
      <c r="B46" s="55" t="s">
        <v>131</v>
      </c>
      <c r="C46" s="51">
        <v>2516700</v>
      </c>
      <c r="D46" s="51">
        <v>640500</v>
      </c>
      <c r="E46" s="51">
        <f t="shared" si="0"/>
        <v>25.449994039814044</v>
      </c>
      <c r="F46" s="51">
        <v>408100</v>
      </c>
      <c r="G46" s="51">
        <f t="shared" si="1"/>
        <v>156.9468267581475</v>
      </c>
      <c r="H46" s="51">
        <f t="shared" si="2"/>
        <v>232400</v>
      </c>
    </row>
    <row r="47" spans="1:8" ht="38.25" customHeight="1">
      <c r="A47" s="21" t="s">
        <v>132</v>
      </c>
      <c r="B47" s="55" t="s">
        <v>130</v>
      </c>
      <c r="C47" s="51">
        <v>8000000</v>
      </c>
      <c r="D47" s="51">
        <v>3721400</v>
      </c>
      <c r="E47" s="51">
        <f t="shared" si="0"/>
        <v>46.5175</v>
      </c>
      <c r="F47" s="51">
        <v>2466300</v>
      </c>
      <c r="G47" s="51">
        <f t="shared" si="1"/>
        <v>150.88999716174024</v>
      </c>
      <c r="H47" s="51">
        <f t="shared" si="2"/>
        <v>1255100</v>
      </c>
    </row>
    <row r="48" spans="1:8" ht="30.75" customHeight="1">
      <c r="A48" s="16" t="s">
        <v>121</v>
      </c>
      <c r="B48" s="22" t="s">
        <v>83</v>
      </c>
      <c r="C48" s="50">
        <f>C49</f>
        <v>1159800</v>
      </c>
      <c r="D48" s="50">
        <f>D49</f>
        <v>190692</v>
      </c>
      <c r="E48" s="50">
        <f t="shared" si="0"/>
        <v>16.441800310398342</v>
      </c>
      <c r="F48" s="50">
        <f>F49</f>
        <v>191222</v>
      </c>
      <c r="G48" s="50">
        <f t="shared" si="1"/>
        <v>99.72283523862318</v>
      </c>
      <c r="H48" s="50">
        <f t="shared" si="2"/>
        <v>-530</v>
      </c>
    </row>
    <row r="49" spans="1:8" ht="63">
      <c r="A49" s="18" t="s">
        <v>122</v>
      </c>
      <c r="B49" s="55" t="s">
        <v>56</v>
      </c>
      <c r="C49" s="51">
        <v>1159800</v>
      </c>
      <c r="D49" s="51">
        <v>190692</v>
      </c>
      <c r="E49" s="51">
        <f t="shared" si="0"/>
        <v>16.441800310398342</v>
      </c>
      <c r="F49" s="51">
        <v>191222</v>
      </c>
      <c r="G49" s="51">
        <f t="shared" si="1"/>
        <v>99.72283523862318</v>
      </c>
      <c r="H49" s="51">
        <f t="shared" si="2"/>
        <v>-530</v>
      </c>
    </row>
    <row r="50" spans="1:8" s="2" customFormat="1" ht="20.25" customHeight="1">
      <c r="A50" s="16" t="s">
        <v>149</v>
      </c>
      <c r="B50" s="22" t="s">
        <v>148</v>
      </c>
      <c r="C50" s="50">
        <f>C51</f>
        <v>1445000</v>
      </c>
      <c r="D50" s="50">
        <f>D51</f>
        <v>0</v>
      </c>
      <c r="E50" s="50">
        <f t="shared" si="0"/>
        <v>0</v>
      </c>
      <c r="F50" s="50">
        <f>SUM(F51)</f>
        <v>0</v>
      </c>
      <c r="G50" s="51"/>
      <c r="H50" s="51">
        <f t="shared" si="2"/>
        <v>0</v>
      </c>
    </row>
    <row r="51" spans="1:8" s="10" customFormat="1" ht="28.5" customHeight="1">
      <c r="A51" s="18" t="s">
        <v>150</v>
      </c>
      <c r="B51" s="55" t="s">
        <v>151</v>
      </c>
      <c r="C51" s="51">
        <v>1445000</v>
      </c>
      <c r="D51" s="51">
        <v>0</v>
      </c>
      <c r="E51" s="51">
        <f t="shared" si="0"/>
        <v>0</v>
      </c>
      <c r="F51" s="51">
        <v>0</v>
      </c>
      <c r="G51" s="51"/>
      <c r="H51" s="51">
        <f t="shared" si="2"/>
        <v>0</v>
      </c>
    </row>
    <row r="52" spans="1:8" ht="15.75" customHeight="1">
      <c r="A52" s="65" t="s">
        <v>9</v>
      </c>
      <c r="B52" s="65"/>
      <c r="C52" s="50">
        <f>SUM(C43,C44)</f>
        <v>50002500</v>
      </c>
      <c r="D52" s="50">
        <f>SUM(D43,D44)</f>
        <v>10276715.09</v>
      </c>
      <c r="E52" s="50">
        <f t="shared" si="0"/>
        <v>20.552402559872007</v>
      </c>
      <c r="F52" s="50">
        <f>SUM(F43,F44)</f>
        <v>10034125.57</v>
      </c>
      <c r="G52" s="50">
        <f t="shared" si="1"/>
        <v>102.41764484914653</v>
      </c>
      <c r="H52" s="50">
        <f t="shared" si="2"/>
        <v>242589.51999999955</v>
      </c>
    </row>
    <row r="53" ht="15.75">
      <c r="A53" s="1"/>
    </row>
  </sheetData>
  <sheetProtection/>
  <mergeCells count="3">
    <mergeCell ref="A52:B52"/>
    <mergeCell ref="C1:D1"/>
    <mergeCell ref="A43:B4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9.28125" style="0" customWidth="1"/>
    <col min="3" max="3" width="12.00390625" style="0" customWidth="1"/>
    <col min="4" max="4" width="12.421875" style="0" customWidth="1"/>
    <col min="5" max="5" width="8.421875" style="0" customWidth="1"/>
    <col min="6" max="6" width="13.28125" style="0" customWidth="1"/>
    <col min="7" max="7" width="8.00390625" style="0" customWidth="1"/>
    <col min="8" max="8" width="12.57421875" style="0" customWidth="1"/>
  </cols>
  <sheetData>
    <row r="1" spans="1:5" ht="12.75" customHeight="1">
      <c r="A1" s="24"/>
      <c r="B1" s="25"/>
      <c r="C1" s="58" t="s">
        <v>61</v>
      </c>
      <c r="D1" s="58"/>
      <c r="E1" s="25"/>
    </row>
    <row r="2" spans="1:8" ht="38.25">
      <c r="A2" s="15" t="s">
        <v>88</v>
      </c>
      <c r="B2" s="15" t="s">
        <v>35</v>
      </c>
      <c r="C2" s="15" t="s">
        <v>155</v>
      </c>
      <c r="D2" s="15" t="s">
        <v>156</v>
      </c>
      <c r="E2" s="15" t="s">
        <v>60</v>
      </c>
      <c r="F2" s="15" t="s">
        <v>143</v>
      </c>
      <c r="G2" s="15" t="s">
        <v>126</v>
      </c>
      <c r="H2" s="15" t="s">
        <v>137</v>
      </c>
    </row>
    <row r="3" spans="1:8" ht="12.75">
      <c r="A3" s="26" t="s">
        <v>89</v>
      </c>
      <c r="B3" s="14" t="s">
        <v>90</v>
      </c>
      <c r="C3" s="19">
        <f>SUM(C4,C8,C13,C20,C22)</f>
        <v>12021000</v>
      </c>
      <c r="D3" s="19">
        <f>SUM(D4,D8,D13,D20,D22)</f>
        <v>2672781.8699999996</v>
      </c>
      <c r="E3" s="19">
        <f aca="true" t="shared" si="0" ref="E3:E14">D3/C3*100</f>
        <v>22.234272273521334</v>
      </c>
      <c r="F3" s="19">
        <f>SUM(F4,F8,F13,F20)</f>
        <v>1643304.65</v>
      </c>
      <c r="G3" s="40">
        <f aca="true" t="shared" si="1" ref="G3:G46">D3/F3*100</f>
        <v>162.64676607590684</v>
      </c>
      <c r="H3" s="19">
        <f aca="true" t="shared" si="2" ref="H3:H46">D3-F3</f>
        <v>1029477.2199999997</v>
      </c>
    </row>
    <row r="4" spans="1:8" ht="38.25">
      <c r="A4" s="26" t="s">
        <v>91</v>
      </c>
      <c r="B4" s="14" t="s">
        <v>138</v>
      </c>
      <c r="C4" s="19">
        <v>1029000</v>
      </c>
      <c r="D4" s="19">
        <f>D5</f>
        <v>217772.86</v>
      </c>
      <c r="E4" s="19">
        <f t="shared" si="0"/>
        <v>21.163543245869775</v>
      </c>
      <c r="F4" s="19">
        <f>F5</f>
        <v>150599.29</v>
      </c>
      <c r="G4" s="40">
        <f t="shared" si="1"/>
        <v>144.60417442871076</v>
      </c>
      <c r="H4" s="19">
        <f t="shared" si="2"/>
        <v>67173.56999999998</v>
      </c>
    </row>
    <row r="5" spans="1:8" ht="12.75">
      <c r="A5" s="26" t="s">
        <v>91</v>
      </c>
      <c r="B5" s="7" t="s">
        <v>24</v>
      </c>
      <c r="C5" s="19">
        <v>1029000</v>
      </c>
      <c r="D5" s="19">
        <v>217772.86</v>
      </c>
      <c r="E5" s="19">
        <f t="shared" si="0"/>
        <v>21.163543245869775</v>
      </c>
      <c r="F5" s="19">
        <f>SUM(F6:F7)</f>
        <v>150599.29</v>
      </c>
      <c r="G5" s="40">
        <f t="shared" si="1"/>
        <v>144.60417442871076</v>
      </c>
      <c r="H5" s="19">
        <f t="shared" si="2"/>
        <v>67173.56999999998</v>
      </c>
    </row>
    <row r="6" spans="1:8" ht="12.75">
      <c r="A6" s="27">
        <v>211</v>
      </c>
      <c r="B6" s="9" t="s">
        <v>92</v>
      </c>
      <c r="C6" s="17">
        <v>790000</v>
      </c>
      <c r="D6" s="17">
        <v>177930</v>
      </c>
      <c r="E6" s="17">
        <f t="shared" si="0"/>
        <v>22.52278481012658</v>
      </c>
      <c r="F6" s="17">
        <v>120319</v>
      </c>
      <c r="G6" s="41">
        <f t="shared" si="1"/>
        <v>147.88188066722628</v>
      </c>
      <c r="H6" s="17">
        <f t="shared" si="2"/>
        <v>57611</v>
      </c>
    </row>
    <row r="7" spans="1:8" ht="12.75">
      <c r="A7" s="27">
        <v>213</v>
      </c>
      <c r="B7" s="9" t="s">
        <v>93</v>
      </c>
      <c r="C7" s="17">
        <v>239000</v>
      </c>
      <c r="D7" s="17">
        <v>39842.86</v>
      </c>
      <c r="E7" s="17">
        <f t="shared" si="0"/>
        <v>16.67065271966527</v>
      </c>
      <c r="F7" s="17">
        <v>30280.29</v>
      </c>
      <c r="G7" s="41">
        <f t="shared" si="1"/>
        <v>131.58017971426295</v>
      </c>
      <c r="H7" s="17">
        <f t="shared" si="2"/>
        <v>9562.57</v>
      </c>
    </row>
    <row r="8" spans="1:8" s="2" customFormat="1" ht="48">
      <c r="A8" s="26" t="s">
        <v>147</v>
      </c>
      <c r="B8" s="44" t="s">
        <v>144</v>
      </c>
      <c r="C8" s="19">
        <v>501000</v>
      </c>
      <c r="D8" s="19">
        <f>D9</f>
        <v>97652.56</v>
      </c>
      <c r="E8" s="19">
        <f t="shared" si="0"/>
        <v>19.491528942115767</v>
      </c>
      <c r="F8" s="19">
        <f>F9</f>
        <v>58715.78</v>
      </c>
      <c r="G8" s="40">
        <f t="shared" si="1"/>
        <v>166.31399599903128</v>
      </c>
      <c r="H8" s="19">
        <f t="shared" si="2"/>
        <v>38936.78</v>
      </c>
    </row>
    <row r="9" spans="1:8" s="2" customFormat="1" ht="38.25">
      <c r="A9" s="26" t="s">
        <v>147</v>
      </c>
      <c r="B9" s="45" t="s">
        <v>145</v>
      </c>
      <c r="C9" s="19">
        <v>501000</v>
      </c>
      <c r="D9" s="19">
        <f>D10</f>
        <v>97652.56</v>
      </c>
      <c r="E9" s="19">
        <f t="shared" si="0"/>
        <v>19.491528942115767</v>
      </c>
      <c r="F9" s="19">
        <f>F10</f>
        <v>58715.78</v>
      </c>
      <c r="G9" s="40">
        <f t="shared" si="1"/>
        <v>166.31399599903128</v>
      </c>
      <c r="H9" s="19">
        <f t="shared" si="2"/>
        <v>38936.78</v>
      </c>
    </row>
    <row r="10" spans="1:8" s="2" customFormat="1" ht="25.5">
      <c r="A10" s="26" t="s">
        <v>147</v>
      </c>
      <c r="B10" s="45" t="s">
        <v>146</v>
      </c>
      <c r="C10" s="19">
        <v>501000</v>
      </c>
      <c r="D10" s="19">
        <v>97652.56</v>
      </c>
      <c r="E10" s="19">
        <f t="shared" si="0"/>
        <v>19.491528942115767</v>
      </c>
      <c r="F10" s="19">
        <f>SUM(F11:F12)</f>
        <v>58715.78</v>
      </c>
      <c r="G10" s="40">
        <f t="shared" si="1"/>
        <v>166.31399599903128</v>
      </c>
      <c r="H10" s="19">
        <f t="shared" si="2"/>
        <v>38936.78</v>
      </c>
    </row>
    <row r="11" spans="1:8" ht="12.75">
      <c r="A11" s="27">
        <v>211</v>
      </c>
      <c r="B11" s="9" t="s">
        <v>92</v>
      </c>
      <c r="C11" s="17">
        <v>385000</v>
      </c>
      <c r="D11" s="17">
        <v>77787</v>
      </c>
      <c r="E11" s="17">
        <f t="shared" si="0"/>
        <v>20.20441558441558</v>
      </c>
      <c r="F11" s="17">
        <v>46910</v>
      </c>
      <c r="G11" s="41">
        <f t="shared" si="1"/>
        <v>165.8217863994884</v>
      </c>
      <c r="H11" s="17">
        <f t="shared" si="2"/>
        <v>30877</v>
      </c>
    </row>
    <row r="12" spans="1:8" ht="12.75">
      <c r="A12" s="27">
        <v>213</v>
      </c>
      <c r="B12" s="9" t="s">
        <v>93</v>
      </c>
      <c r="C12" s="17">
        <v>116000</v>
      </c>
      <c r="D12" s="17">
        <v>19865.56</v>
      </c>
      <c r="E12" s="17">
        <f t="shared" si="0"/>
        <v>17.12548275862069</v>
      </c>
      <c r="F12" s="17">
        <v>11805.78</v>
      </c>
      <c r="G12" s="41">
        <f t="shared" si="1"/>
        <v>168.2697797180703</v>
      </c>
      <c r="H12" s="17">
        <f t="shared" si="2"/>
        <v>8059.780000000001</v>
      </c>
    </row>
    <row r="13" spans="1:8" ht="51">
      <c r="A13" s="14" t="s">
        <v>94</v>
      </c>
      <c r="B13" s="7" t="s">
        <v>25</v>
      </c>
      <c r="C13" s="19">
        <f>SUM(C14,C17)</f>
        <v>9441000</v>
      </c>
      <c r="D13" s="19">
        <f>SUM(D14,D17)</f>
        <v>2357356.4499999997</v>
      </c>
      <c r="E13" s="19">
        <f t="shared" si="0"/>
        <v>24.96935123397945</v>
      </c>
      <c r="F13" s="19">
        <f>SUM(F14,F17)</f>
        <v>1433989.5799999998</v>
      </c>
      <c r="G13" s="40">
        <f t="shared" si="1"/>
        <v>164.39146301188603</v>
      </c>
      <c r="H13" s="19">
        <f t="shared" si="2"/>
        <v>923366.8699999999</v>
      </c>
    </row>
    <row r="14" spans="1:8" ht="12.75" customHeight="1">
      <c r="A14" s="32" t="s">
        <v>94</v>
      </c>
      <c r="B14" s="32" t="s">
        <v>26</v>
      </c>
      <c r="C14" s="38">
        <v>1156000</v>
      </c>
      <c r="D14" s="38">
        <v>310498.04</v>
      </c>
      <c r="E14" s="19">
        <f t="shared" si="0"/>
        <v>26.859692041522486</v>
      </c>
      <c r="F14" s="38">
        <f>SUM(F15:F16)</f>
        <v>245820.43</v>
      </c>
      <c r="G14" s="40">
        <f t="shared" si="1"/>
        <v>126.31091728218034</v>
      </c>
      <c r="H14" s="19">
        <f t="shared" si="2"/>
        <v>64677.609999999986</v>
      </c>
    </row>
    <row r="15" spans="1:8" ht="12.75">
      <c r="A15" s="27">
        <v>211</v>
      </c>
      <c r="B15" s="9" t="s">
        <v>92</v>
      </c>
      <c r="C15" s="17">
        <v>888000</v>
      </c>
      <c r="D15" s="17">
        <v>251875</v>
      </c>
      <c r="E15" s="17">
        <f>D15/C15*100</f>
        <v>28.3643018018018</v>
      </c>
      <c r="F15" s="17">
        <v>198438</v>
      </c>
      <c r="G15" s="41">
        <f t="shared" si="1"/>
        <v>126.92881403763391</v>
      </c>
      <c r="H15" s="17">
        <f t="shared" si="2"/>
        <v>53437</v>
      </c>
    </row>
    <row r="16" spans="1:8" ht="12.75">
      <c r="A16" s="27">
        <v>213</v>
      </c>
      <c r="B16" s="9" t="s">
        <v>93</v>
      </c>
      <c r="C16" s="17">
        <v>268000</v>
      </c>
      <c r="D16" s="17">
        <v>58623.04</v>
      </c>
      <c r="E16" s="17">
        <f>D16/C16*100</f>
        <v>21.87426865671642</v>
      </c>
      <c r="F16" s="17">
        <v>47382.43</v>
      </c>
      <c r="G16" s="41">
        <f t="shared" si="1"/>
        <v>123.72316067369276</v>
      </c>
      <c r="H16" s="17">
        <f t="shared" si="2"/>
        <v>11240.61</v>
      </c>
    </row>
    <row r="17" spans="1:8" ht="25.5" customHeight="1">
      <c r="A17" s="14" t="s">
        <v>94</v>
      </c>
      <c r="B17" s="14" t="s">
        <v>27</v>
      </c>
      <c r="C17" s="19">
        <v>8285000</v>
      </c>
      <c r="D17" s="19">
        <v>2046858.41</v>
      </c>
      <c r="E17" s="19">
        <f>D17/C17*100</f>
        <v>24.705593361496682</v>
      </c>
      <c r="F17" s="19">
        <v>1188169.15</v>
      </c>
      <c r="G17" s="40">
        <f t="shared" si="1"/>
        <v>172.2699507894141</v>
      </c>
      <c r="H17" s="19">
        <f t="shared" si="2"/>
        <v>858689.26</v>
      </c>
    </row>
    <row r="18" spans="1:8" s="2" customFormat="1" ht="16.5" customHeight="1">
      <c r="A18" s="28">
        <v>211</v>
      </c>
      <c r="B18" s="9" t="s">
        <v>92</v>
      </c>
      <c r="C18" s="17">
        <v>4110000</v>
      </c>
      <c r="D18" s="17">
        <v>802190.51</v>
      </c>
      <c r="E18" s="17">
        <f aca="true" t="shared" si="3" ref="E18:E26">D18/C18*100</f>
        <v>19.518017274939172</v>
      </c>
      <c r="F18" s="17">
        <v>601287.82</v>
      </c>
      <c r="G18" s="41">
        <f t="shared" si="1"/>
        <v>133.41206711953689</v>
      </c>
      <c r="H18" s="17">
        <f t="shared" si="2"/>
        <v>200902.69000000006</v>
      </c>
    </row>
    <row r="19" spans="1:8" s="2" customFormat="1" ht="12" customHeight="1">
      <c r="A19" s="27">
        <v>213</v>
      </c>
      <c r="B19" s="9" t="s">
        <v>93</v>
      </c>
      <c r="C19" s="17">
        <v>1241000</v>
      </c>
      <c r="D19" s="17">
        <v>202131.32</v>
      </c>
      <c r="E19" s="17">
        <f t="shared" si="3"/>
        <v>16.28777759871072</v>
      </c>
      <c r="F19" s="17">
        <v>146640.65</v>
      </c>
      <c r="G19" s="41">
        <f t="shared" si="1"/>
        <v>137.84126025082404</v>
      </c>
      <c r="H19" s="17">
        <f t="shared" si="2"/>
        <v>55490.67000000001</v>
      </c>
    </row>
    <row r="20" spans="1:8" ht="12.75">
      <c r="A20" s="29" t="s">
        <v>95</v>
      </c>
      <c r="B20" s="14" t="s">
        <v>57</v>
      </c>
      <c r="C20" s="19">
        <v>1000000</v>
      </c>
      <c r="D20" s="19">
        <v>0</v>
      </c>
      <c r="E20" s="19">
        <f t="shared" si="3"/>
        <v>0</v>
      </c>
      <c r="F20" s="19">
        <v>0</v>
      </c>
      <c r="G20" s="40"/>
      <c r="H20" s="19">
        <f t="shared" si="2"/>
        <v>0</v>
      </c>
    </row>
    <row r="21" spans="1:8" ht="15" customHeight="1">
      <c r="A21" s="27">
        <v>200</v>
      </c>
      <c r="B21" s="9" t="s">
        <v>123</v>
      </c>
      <c r="C21" s="17">
        <v>1000000</v>
      </c>
      <c r="D21" s="17">
        <v>0</v>
      </c>
      <c r="E21" s="17">
        <f t="shared" si="3"/>
        <v>0</v>
      </c>
      <c r="F21" s="17">
        <v>0</v>
      </c>
      <c r="G21" s="41"/>
      <c r="H21" s="17">
        <f t="shared" si="2"/>
        <v>0</v>
      </c>
    </row>
    <row r="22" spans="1:8" ht="15" customHeight="1">
      <c r="A22" s="29" t="s">
        <v>158</v>
      </c>
      <c r="B22" s="14" t="s">
        <v>157</v>
      </c>
      <c r="C22" s="19">
        <v>50000</v>
      </c>
      <c r="D22" s="19">
        <v>0</v>
      </c>
      <c r="E22" s="17">
        <f t="shared" si="3"/>
        <v>0</v>
      </c>
      <c r="F22" s="19">
        <v>0</v>
      </c>
      <c r="G22" s="41"/>
      <c r="H22" s="17">
        <f t="shared" si="2"/>
        <v>0</v>
      </c>
    </row>
    <row r="23" spans="1:8" ht="14.25" customHeight="1">
      <c r="A23" s="14" t="s">
        <v>96</v>
      </c>
      <c r="B23" s="14" t="s">
        <v>97</v>
      </c>
      <c r="C23" s="19">
        <v>1159800</v>
      </c>
      <c r="D23" s="19">
        <f>D24</f>
        <v>190692</v>
      </c>
      <c r="E23" s="19">
        <f t="shared" si="3"/>
        <v>16.441800310398342</v>
      </c>
      <c r="F23" s="19">
        <v>191222</v>
      </c>
      <c r="G23" s="40">
        <f t="shared" si="1"/>
        <v>99.72283523862318</v>
      </c>
      <c r="H23" s="19">
        <f t="shared" si="2"/>
        <v>-530</v>
      </c>
    </row>
    <row r="24" spans="1:8" ht="14.25" customHeight="1">
      <c r="A24" s="30" t="s">
        <v>98</v>
      </c>
      <c r="B24" s="14" t="s">
        <v>99</v>
      </c>
      <c r="C24" s="19">
        <v>1159800</v>
      </c>
      <c r="D24" s="19">
        <v>190692</v>
      </c>
      <c r="E24" s="19">
        <f t="shared" si="3"/>
        <v>16.441800310398342</v>
      </c>
      <c r="F24" s="19">
        <v>191222</v>
      </c>
      <c r="G24" s="40">
        <f t="shared" si="1"/>
        <v>99.72283523862318</v>
      </c>
      <c r="H24" s="19">
        <f t="shared" si="2"/>
        <v>-530</v>
      </c>
    </row>
    <row r="25" spans="1:8" ht="12.75">
      <c r="A25" s="31" t="s">
        <v>100</v>
      </c>
      <c r="B25" s="9" t="s">
        <v>92</v>
      </c>
      <c r="C25" s="17">
        <v>834000</v>
      </c>
      <c r="D25" s="17">
        <v>135161</v>
      </c>
      <c r="E25" s="17">
        <f t="shared" si="3"/>
        <v>16.206354916067145</v>
      </c>
      <c r="F25" s="17">
        <v>151774.21</v>
      </c>
      <c r="G25" s="41">
        <f t="shared" si="1"/>
        <v>89.0539967231587</v>
      </c>
      <c r="H25" s="17">
        <f t="shared" si="2"/>
        <v>-16613.209999999992</v>
      </c>
    </row>
    <row r="26" spans="1:8" ht="12.75">
      <c r="A26" s="27">
        <v>213</v>
      </c>
      <c r="B26" s="9" t="s">
        <v>93</v>
      </c>
      <c r="C26" s="17">
        <v>252000</v>
      </c>
      <c r="D26" s="17">
        <v>40819</v>
      </c>
      <c r="E26" s="17">
        <f t="shared" si="3"/>
        <v>16.198015873015873</v>
      </c>
      <c r="F26" s="17">
        <v>38257.79</v>
      </c>
      <c r="G26" s="41">
        <f t="shared" si="1"/>
        <v>106.69461043097365</v>
      </c>
      <c r="H26" s="17">
        <f t="shared" si="2"/>
        <v>2561.209999999999</v>
      </c>
    </row>
    <row r="27" spans="1:8" ht="12.75">
      <c r="A27" s="26" t="s">
        <v>101</v>
      </c>
      <c r="B27" s="14" t="s">
        <v>102</v>
      </c>
      <c r="C27" s="19">
        <f>SUM(C28,C29)</f>
        <v>450000</v>
      </c>
      <c r="D27" s="19">
        <f>SUM(D28,D29)</f>
        <v>0</v>
      </c>
      <c r="E27" s="19">
        <f>SUM(E28)</f>
        <v>0</v>
      </c>
      <c r="F27" s="19">
        <v>0</v>
      </c>
      <c r="G27" s="40"/>
      <c r="H27" s="19">
        <f t="shared" si="2"/>
        <v>0</v>
      </c>
    </row>
    <row r="28" spans="1:8" ht="12.75">
      <c r="A28" s="14" t="s">
        <v>103</v>
      </c>
      <c r="B28" s="14" t="s">
        <v>104</v>
      </c>
      <c r="C28" s="19">
        <v>150000</v>
      </c>
      <c r="D28" s="19">
        <v>0</v>
      </c>
      <c r="E28" s="19">
        <f>D28/C28*100</f>
        <v>0</v>
      </c>
      <c r="F28" s="19">
        <v>0</v>
      </c>
      <c r="G28" s="40"/>
      <c r="H28" s="19">
        <f t="shared" si="2"/>
        <v>0</v>
      </c>
    </row>
    <row r="29" spans="1:8" ht="25.5">
      <c r="A29" s="14" t="s">
        <v>135</v>
      </c>
      <c r="B29" s="14" t="s">
        <v>136</v>
      </c>
      <c r="C29" s="19">
        <v>300000</v>
      </c>
      <c r="D29" s="19">
        <v>0</v>
      </c>
      <c r="E29" s="19">
        <f>D29/C29*100</f>
        <v>0</v>
      </c>
      <c r="F29" s="19">
        <v>0</v>
      </c>
      <c r="G29" s="40"/>
      <c r="H29" s="19">
        <f t="shared" si="2"/>
        <v>0</v>
      </c>
    </row>
    <row r="30" spans="1:8" ht="12.75">
      <c r="A30" s="32" t="s">
        <v>105</v>
      </c>
      <c r="B30" s="14" t="s">
        <v>106</v>
      </c>
      <c r="C30" s="19">
        <f>SUM(C31,C32,C34,C39)</f>
        <v>43683100</v>
      </c>
      <c r="D30" s="19">
        <f>SUM(D31,D32,D34,D39)</f>
        <v>5655754.79</v>
      </c>
      <c r="E30" s="19">
        <f aca="true" t="shared" si="4" ref="E30:E41">D30/C30*100</f>
        <v>12.947237696042635</v>
      </c>
      <c r="F30" s="19">
        <f>SUM(F31,F32,F34,F39)</f>
        <v>4753220.970000001</v>
      </c>
      <c r="G30" s="40">
        <f t="shared" si="1"/>
        <v>118.98783636814593</v>
      </c>
      <c r="H30" s="19">
        <f t="shared" si="2"/>
        <v>902533.8199999994</v>
      </c>
    </row>
    <row r="31" spans="1:8" ht="12.75">
      <c r="A31" s="32" t="s">
        <v>107</v>
      </c>
      <c r="B31" s="14" t="s">
        <v>58</v>
      </c>
      <c r="C31" s="19">
        <v>420000</v>
      </c>
      <c r="D31" s="19">
        <v>0</v>
      </c>
      <c r="E31" s="19">
        <f t="shared" si="4"/>
        <v>0</v>
      </c>
      <c r="F31" s="19">
        <v>0</v>
      </c>
      <c r="G31" s="41"/>
      <c r="H31" s="17">
        <f t="shared" si="2"/>
        <v>0</v>
      </c>
    </row>
    <row r="32" spans="1:8" ht="12.75">
      <c r="A32" s="32" t="s">
        <v>108</v>
      </c>
      <c r="B32" s="14" t="s">
        <v>39</v>
      </c>
      <c r="C32" s="19">
        <v>1645000</v>
      </c>
      <c r="D32" s="19">
        <v>107000</v>
      </c>
      <c r="E32" s="19">
        <f t="shared" si="4"/>
        <v>6.504559270516717</v>
      </c>
      <c r="F32" s="19">
        <v>899950</v>
      </c>
      <c r="G32" s="40">
        <f t="shared" si="1"/>
        <v>11.88954941941219</v>
      </c>
      <c r="H32" s="19">
        <f t="shared" si="2"/>
        <v>-792950</v>
      </c>
    </row>
    <row r="33" spans="1:8" ht="12.75">
      <c r="A33" s="33">
        <v>226</v>
      </c>
      <c r="B33" s="9" t="s">
        <v>36</v>
      </c>
      <c r="C33" s="17">
        <v>200000</v>
      </c>
      <c r="D33" s="17">
        <v>107000</v>
      </c>
      <c r="E33" s="17">
        <f t="shared" si="4"/>
        <v>53.5</v>
      </c>
      <c r="F33" s="17">
        <v>300000</v>
      </c>
      <c r="G33" s="41">
        <f t="shared" si="1"/>
        <v>35.66666666666667</v>
      </c>
      <c r="H33" s="17">
        <f t="shared" si="2"/>
        <v>-193000</v>
      </c>
    </row>
    <row r="34" spans="1:8" s="11" customFormat="1" ht="12.75">
      <c r="A34" s="34" t="s">
        <v>109</v>
      </c>
      <c r="B34" s="14" t="s">
        <v>28</v>
      </c>
      <c r="C34" s="19">
        <f>SUM(C35:C38)</f>
        <v>30478100</v>
      </c>
      <c r="D34" s="19">
        <f>SUM(D35:D38)</f>
        <v>4189417.37</v>
      </c>
      <c r="E34" s="17">
        <f t="shared" si="4"/>
        <v>13.745664493521579</v>
      </c>
      <c r="F34" s="19">
        <f>SUM(F35:F38)</f>
        <v>3268389.8200000003</v>
      </c>
      <c r="G34" s="40">
        <f t="shared" si="1"/>
        <v>128.17985615926315</v>
      </c>
      <c r="H34" s="19">
        <f t="shared" si="2"/>
        <v>921027.5499999998</v>
      </c>
    </row>
    <row r="35" spans="1:8" ht="12.75">
      <c r="A35" s="33">
        <v>223</v>
      </c>
      <c r="B35" s="9" t="s">
        <v>110</v>
      </c>
      <c r="C35" s="43">
        <v>6500000</v>
      </c>
      <c r="D35" s="17">
        <v>2611476.2</v>
      </c>
      <c r="E35" s="17">
        <f>D35/C34*100</f>
        <v>8.56836941935357</v>
      </c>
      <c r="F35" s="17">
        <v>2157161.62</v>
      </c>
      <c r="G35" s="41">
        <f t="shared" si="1"/>
        <v>121.06075760795336</v>
      </c>
      <c r="H35" s="17">
        <f t="shared" si="2"/>
        <v>454314.5800000001</v>
      </c>
    </row>
    <row r="36" spans="1:8" ht="12.75">
      <c r="A36" s="33">
        <v>225</v>
      </c>
      <c r="B36" s="9" t="s">
        <v>127</v>
      </c>
      <c r="C36" s="17">
        <v>3500000</v>
      </c>
      <c r="D36" s="17">
        <v>61000</v>
      </c>
      <c r="E36" s="17">
        <f t="shared" si="4"/>
        <v>1.7428571428571429</v>
      </c>
      <c r="F36" s="17">
        <v>493407</v>
      </c>
      <c r="G36" s="41">
        <f t="shared" si="1"/>
        <v>12.363018765441106</v>
      </c>
      <c r="H36" s="17">
        <f t="shared" si="2"/>
        <v>-432407</v>
      </c>
    </row>
    <row r="37" spans="1:8" ht="12.75">
      <c r="A37" s="33">
        <v>225</v>
      </c>
      <c r="B37" s="9" t="s">
        <v>128</v>
      </c>
      <c r="C37" s="17">
        <v>11100000</v>
      </c>
      <c r="D37" s="17">
        <v>1215434.17</v>
      </c>
      <c r="E37" s="17">
        <f t="shared" si="4"/>
        <v>10.949857387387386</v>
      </c>
      <c r="F37" s="17">
        <v>480407</v>
      </c>
      <c r="G37" s="41">
        <f t="shared" si="1"/>
        <v>253.0009283794782</v>
      </c>
      <c r="H37" s="17">
        <f t="shared" si="2"/>
        <v>735027.1699999999</v>
      </c>
    </row>
    <row r="38" spans="1:8" ht="12.75">
      <c r="A38" s="33"/>
      <c r="B38" s="9" t="s">
        <v>129</v>
      </c>
      <c r="C38" s="17">
        <v>9378100</v>
      </c>
      <c r="D38" s="17">
        <v>301507</v>
      </c>
      <c r="E38" s="17">
        <f t="shared" si="4"/>
        <v>3.215011569507683</v>
      </c>
      <c r="F38" s="17">
        <v>137414.2</v>
      </c>
      <c r="G38" s="41">
        <f t="shared" si="1"/>
        <v>219.41473297519468</v>
      </c>
      <c r="H38" s="17">
        <f t="shared" si="2"/>
        <v>164092.8</v>
      </c>
    </row>
    <row r="39" spans="1:8" ht="25.5">
      <c r="A39" s="32" t="s">
        <v>114</v>
      </c>
      <c r="B39" s="14" t="s">
        <v>115</v>
      </c>
      <c r="C39" s="19">
        <v>11140000</v>
      </c>
      <c r="D39" s="19">
        <v>1359337.42</v>
      </c>
      <c r="E39" s="19">
        <f t="shared" si="4"/>
        <v>12.202310771992817</v>
      </c>
      <c r="F39" s="19">
        <v>584881.15</v>
      </c>
      <c r="G39" s="40">
        <f t="shared" si="1"/>
        <v>232.41258843783902</v>
      </c>
      <c r="H39" s="19">
        <f t="shared" si="2"/>
        <v>774456.2699999999</v>
      </c>
    </row>
    <row r="40" spans="1:8" ht="12.75">
      <c r="A40" s="28">
        <v>211</v>
      </c>
      <c r="B40" s="9" t="s">
        <v>92</v>
      </c>
      <c r="C40" s="17">
        <v>2614000</v>
      </c>
      <c r="D40" s="17">
        <v>910893</v>
      </c>
      <c r="E40" s="17">
        <f t="shared" si="4"/>
        <v>34.846710022953324</v>
      </c>
      <c r="F40" s="17">
        <v>421145.52</v>
      </c>
      <c r="G40" s="41">
        <f t="shared" si="1"/>
        <v>216.28937190166477</v>
      </c>
      <c r="H40" s="17">
        <f t="shared" si="2"/>
        <v>489747.48</v>
      </c>
    </row>
    <row r="41" spans="1:8" ht="12.75">
      <c r="A41" s="28">
        <v>213</v>
      </c>
      <c r="B41" s="9" t="s">
        <v>93</v>
      </c>
      <c r="C41" s="17">
        <v>790000</v>
      </c>
      <c r="D41" s="17">
        <v>224237.41</v>
      </c>
      <c r="E41" s="17">
        <f t="shared" si="4"/>
        <v>28.384482278481016</v>
      </c>
      <c r="F41" s="17">
        <v>107783.81</v>
      </c>
      <c r="G41" s="41">
        <f t="shared" si="1"/>
        <v>208.0436848539683</v>
      </c>
      <c r="H41" s="17">
        <f t="shared" si="2"/>
        <v>116453.6</v>
      </c>
    </row>
    <row r="42" spans="1:8" ht="18" customHeight="1">
      <c r="A42" s="35">
        <v>1000</v>
      </c>
      <c r="B42" s="14" t="s">
        <v>111</v>
      </c>
      <c r="C42" s="19">
        <f>SUM(C43,C44,C45)</f>
        <v>1258000</v>
      </c>
      <c r="D42" s="19">
        <f>SUM(D43:D45)</f>
        <v>378412.79000000004</v>
      </c>
      <c r="E42" s="19">
        <f>D42/C42*100</f>
        <v>30.0805079491256</v>
      </c>
      <c r="F42" s="19">
        <f>SUM(F43:F45)</f>
        <v>374412.79000000004</v>
      </c>
      <c r="G42" s="40">
        <f t="shared" si="1"/>
        <v>101.06833957248097</v>
      </c>
      <c r="H42" s="19">
        <f t="shared" si="2"/>
        <v>4000</v>
      </c>
    </row>
    <row r="43" spans="1:8" s="11" customFormat="1" ht="29.25" customHeight="1">
      <c r="A43" s="36">
        <v>1001</v>
      </c>
      <c r="B43" s="9" t="s">
        <v>112</v>
      </c>
      <c r="C43" s="17">
        <v>558000</v>
      </c>
      <c r="D43" s="17">
        <v>139412.79</v>
      </c>
      <c r="E43" s="17">
        <f>D43/C43*100</f>
        <v>24.98437096774194</v>
      </c>
      <c r="F43" s="17">
        <v>139412.79</v>
      </c>
      <c r="G43" s="41">
        <f t="shared" si="1"/>
        <v>100</v>
      </c>
      <c r="H43" s="17">
        <f t="shared" si="2"/>
        <v>0</v>
      </c>
    </row>
    <row r="44" spans="1:8" ht="12.75">
      <c r="A44" s="36">
        <v>1006</v>
      </c>
      <c r="B44" s="9" t="s">
        <v>124</v>
      </c>
      <c r="C44" s="17">
        <v>500000</v>
      </c>
      <c r="D44" s="17">
        <v>189000</v>
      </c>
      <c r="E44" s="17">
        <f>D44/C44*100</f>
        <v>37.8</v>
      </c>
      <c r="F44" s="17">
        <v>190000</v>
      </c>
      <c r="G44" s="41">
        <f t="shared" si="1"/>
        <v>99.47368421052632</v>
      </c>
      <c r="H44" s="17">
        <f t="shared" si="2"/>
        <v>-1000</v>
      </c>
    </row>
    <row r="45" spans="1:8" ht="12.75">
      <c r="A45" s="36">
        <v>1006</v>
      </c>
      <c r="B45" s="9" t="s">
        <v>125</v>
      </c>
      <c r="C45" s="17">
        <v>200000</v>
      </c>
      <c r="D45" s="17">
        <v>50000</v>
      </c>
      <c r="E45" s="17">
        <f>D45/C45*100</f>
        <v>25</v>
      </c>
      <c r="F45" s="17">
        <v>45000</v>
      </c>
      <c r="G45" s="41">
        <f t="shared" si="1"/>
        <v>111.11111111111111</v>
      </c>
      <c r="H45" s="17">
        <f t="shared" si="2"/>
        <v>5000</v>
      </c>
    </row>
    <row r="46" spans="1:8" ht="12.75">
      <c r="A46" s="64" t="s">
        <v>113</v>
      </c>
      <c r="B46" s="64"/>
      <c r="C46" s="19">
        <f>SUM(C3,C23,C27,C30,C42)</f>
        <v>58571900</v>
      </c>
      <c r="D46" s="19">
        <f>SUM(D3,D23,D27,D30,D42)</f>
        <v>8897641.45</v>
      </c>
      <c r="E46" s="19">
        <f>D46/C46*100</f>
        <v>15.190972889730398</v>
      </c>
      <c r="F46" s="19">
        <f>SUM(F3,F23,F27,F30,F42)</f>
        <v>6962160.410000001</v>
      </c>
      <c r="G46" s="40">
        <f t="shared" si="1"/>
        <v>127.80000640634475</v>
      </c>
      <c r="H46" s="19">
        <f t="shared" si="2"/>
        <v>1935481.0399999982</v>
      </c>
    </row>
    <row r="47" spans="1:4" ht="15.75">
      <c r="A47" s="1"/>
      <c r="C47" s="61"/>
      <c r="D47" s="62"/>
    </row>
    <row r="48" spans="1:2" ht="18" customHeight="1">
      <c r="A48" s="63"/>
      <c r="B48" s="62"/>
    </row>
    <row r="49" ht="17.25" customHeight="1"/>
    <row r="50" spans="1:5" s="2" customFormat="1" ht="12.75">
      <c r="A50"/>
      <c r="B50"/>
      <c r="C50"/>
      <c r="D50"/>
      <c r="E50"/>
    </row>
    <row r="51" spans="1:5" s="2" customFormat="1" ht="12.75">
      <c r="A51"/>
      <c r="B51"/>
      <c r="C51"/>
      <c r="D51"/>
      <c r="E51"/>
    </row>
    <row r="53" spans="1:5" s="10" customFormat="1" ht="12.75">
      <c r="A53"/>
      <c r="B53"/>
      <c r="C53"/>
      <c r="D53"/>
      <c r="E53"/>
    </row>
    <row r="54" ht="16.5" customHeight="1"/>
    <row r="55" spans="1:5" s="2" customFormat="1" ht="12.75">
      <c r="A55"/>
      <c r="B55"/>
      <c r="C55"/>
      <c r="D55"/>
      <c r="E55"/>
    </row>
    <row r="56" spans="1:5" s="2" customFormat="1" ht="15.75" customHeight="1">
      <c r="A56"/>
      <c r="B56"/>
      <c r="C56"/>
      <c r="D56"/>
      <c r="E56"/>
    </row>
    <row r="57" ht="18" customHeight="1"/>
    <row r="58" ht="27" customHeight="1"/>
    <row r="59" ht="16.5" customHeight="1"/>
    <row r="60" spans="1:5" s="2" customFormat="1" ht="12.75">
      <c r="A60"/>
      <c r="B60"/>
      <c r="C60"/>
      <c r="D60"/>
      <c r="E60"/>
    </row>
    <row r="65" ht="39.75" customHeight="1"/>
    <row r="66" ht="21.75" customHeight="1"/>
    <row r="67" spans="1:5" s="2" customFormat="1" ht="12.75">
      <c r="A67"/>
      <c r="B67"/>
      <c r="C67"/>
      <c r="D67"/>
      <c r="E67"/>
    </row>
    <row r="68" spans="1:5" s="10" customFormat="1" ht="30" customHeight="1">
      <c r="A68"/>
      <c r="B68"/>
      <c r="C68"/>
      <c r="D68"/>
      <c r="E68"/>
    </row>
    <row r="69" spans="1:5" s="2" customFormat="1" ht="30" customHeight="1">
      <c r="A69"/>
      <c r="B69"/>
      <c r="C69"/>
      <c r="D69"/>
      <c r="E69"/>
    </row>
    <row r="70" ht="30" customHeight="1"/>
    <row r="73" ht="17.25" customHeight="1"/>
    <row r="75" ht="27.75" customHeight="1"/>
    <row r="76" ht="26.25" customHeight="1"/>
    <row r="82" ht="39" customHeight="1"/>
    <row r="83" ht="24.75" customHeight="1"/>
    <row r="84" ht="18" customHeight="1"/>
    <row r="86" spans="1:5" s="2" customFormat="1" ht="12.75">
      <c r="A86"/>
      <c r="B86"/>
      <c r="C86"/>
      <c r="D86"/>
      <c r="E86"/>
    </row>
    <row r="87" spans="1:5" s="2" customFormat="1" ht="18" customHeight="1">
      <c r="A87"/>
      <c r="B87"/>
      <c r="C87"/>
      <c r="D87"/>
      <c r="E87"/>
    </row>
    <row r="88" ht="18" customHeight="1"/>
    <row r="89" spans="1:5" s="2" customFormat="1" ht="18" customHeight="1">
      <c r="A89"/>
      <c r="B89"/>
      <c r="C89"/>
      <c r="D89"/>
      <c r="E89"/>
    </row>
  </sheetData>
  <sheetProtection/>
  <mergeCells count="4">
    <mergeCell ref="C47:D47"/>
    <mergeCell ref="A48:B48"/>
    <mergeCell ref="C1:D1"/>
    <mergeCell ref="A46:B46"/>
  </mergeCells>
  <printOptions/>
  <pageMargins left="1.299212598425197" right="0.31496062992125984" top="0.7480314960629921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2023-10-27T09:24:28Z</cp:lastPrinted>
  <dcterms:created xsi:type="dcterms:W3CDTF">1996-10-08T23:32:33Z</dcterms:created>
  <dcterms:modified xsi:type="dcterms:W3CDTF">2023-10-27T09:24:33Z</dcterms:modified>
  <cp:category/>
  <cp:version/>
  <cp:contentType/>
  <cp:contentStatus/>
</cp:coreProperties>
</file>