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0430" windowHeight="9120" tabRatio="858"/>
  </bookViews>
  <sheets>
    <sheet name="вед23-25" sheetId="57" r:id="rId1"/>
    <sheet name="фун23-25" sheetId="71" r:id="rId2"/>
    <sheet name="пр23-25" sheetId="58" r:id="rId3"/>
    <sheet name="ист23-24" sheetId="59" r:id="rId4"/>
    <sheet name="иные" sheetId="72" r:id="rId5"/>
  </sheets>
  <calcPr calcId="124519"/>
</workbook>
</file>

<file path=xl/calcChain.xml><?xml version="1.0" encoding="utf-8"?>
<calcChain xmlns="http://schemas.openxmlformats.org/spreadsheetml/2006/main">
  <c r="I10" i="59"/>
  <c r="H10"/>
  <c r="I27"/>
  <c r="I28"/>
  <c r="I29"/>
  <c r="I26"/>
  <c r="H26"/>
  <c r="H27"/>
  <c r="H28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10"/>
  <c r="K241" i="58"/>
  <c r="K242"/>
  <c r="K243"/>
  <c r="K244"/>
  <c r="K245"/>
  <c r="K246"/>
  <c r="K247"/>
  <c r="K248"/>
  <c r="K249"/>
  <c r="K250"/>
  <c r="K251"/>
  <c r="K252"/>
  <c r="K253"/>
  <c r="K254"/>
  <c r="K255"/>
  <c r="K256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J240"/>
  <c r="J256"/>
  <c r="K270"/>
  <c r="K269"/>
  <c r="J269"/>
  <c r="K10" i="71"/>
  <c r="K345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K358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L12" i="57"/>
  <c r="L152"/>
  <c r="L165"/>
  <c r="M165" s="1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6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G10" i="72"/>
  <c r="G9"/>
  <c r="E10"/>
  <c r="E9"/>
  <c r="F21" i="59"/>
  <c r="F26"/>
  <c r="F27"/>
  <c r="F28"/>
  <c r="E22"/>
  <c r="E23"/>
  <c r="E24"/>
  <c r="E25"/>
  <c r="E26"/>
  <c r="E27"/>
  <c r="E28"/>
  <c r="E29"/>
  <c r="C21"/>
  <c r="C10" s="1"/>
  <c r="D21"/>
  <c r="D26"/>
  <c r="D27"/>
  <c r="D28"/>
  <c r="E21" l="1"/>
  <c r="I21" s="1"/>
  <c r="H211" i="58"/>
  <c r="I212"/>
  <c r="I210" s="1"/>
  <c r="I209" s="1"/>
  <c r="I42"/>
  <c r="I39" s="1"/>
  <c r="I38" s="1"/>
  <c r="I37" s="1"/>
  <c r="I31" s="1"/>
  <c r="I246" i="71"/>
  <c r="I245" s="1"/>
  <c r="I244" s="1"/>
  <c r="I243" s="1"/>
  <c r="I242" s="1"/>
  <c r="I249"/>
  <c r="I158"/>
  <c r="I153" s="1"/>
  <c r="I152" s="1"/>
  <c r="J355" i="57"/>
  <c r="J351" s="1"/>
  <c r="J350" s="1"/>
  <c r="J349" s="1"/>
  <c r="J341" s="1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8"/>
  <c r="K128" s="1"/>
  <c r="M128" s="1"/>
  <c r="I130"/>
  <c r="K130" s="1"/>
  <c r="M130" s="1"/>
  <c r="I131"/>
  <c r="K131" s="1"/>
  <c r="M131" s="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3"/>
  <c r="I154"/>
  <c r="I155"/>
  <c r="I156"/>
  <c r="I157"/>
  <c r="I158"/>
  <c r="I159"/>
  <c r="I160"/>
  <c r="I161"/>
  <c r="I162"/>
  <c r="I163"/>
  <c r="I164"/>
  <c r="I165"/>
  <c r="I166"/>
  <c r="I173"/>
  <c r="K173" s="1"/>
  <c r="M173" s="1"/>
  <c r="I175"/>
  <c r="K175" s="1"/>
  <c r="M175" s="1"/>
  <c r="I176"/>
  <c r="K176" s="1"/>
  <c r="M176" s="1"/>
  <c r="I181"/>
  <c r="K181" s="1"/>
  <c r="M181" s="1"/>
  <c r="I188"/>
  <c r="K188" s="1"/>
  <c r="M188" s="1"/>
  <c r="I189"/>
  <c r="K189" s="1"/>
  <c r="M189" s="1"/>
  <c r="I190"/>
  <c r="K190" s="1"/>
  <c r="M190" s="1"/>
  <c r="I195"/>
  <c r="K195" s="1"/>
  <c r="M195" s="1"/>
  <c r="I200"/>
  <c r="K200" s="1"/>
  <c r="M200" s="1"/>
  <c r="I201"/>
  <c r="K201" s="1"/>
  <c r="M201" s="1"/>
  <c r="I202"/>
  <c r="K202" s="1"/>
  <c r="M202" s="1"/>
  <c r="I204"/>
  <c r="K204" s="1"/>
  <c r="M204" s="1"/>
  <c r="I207"/>
  <c r="K207" s="1"/>
  <c r="M207" s="1"/>
  <c r="I208"/>
  <c r="K208" s="1"/>
  <c r="M208" s="1"/>
  <c r="I211"/>
  <c r="K211" s="1"/>
  <c r="M211" s="1"/>
  <c r="I212"/>
  <c r="K212" s="1"/>
  <c r="M212" s="1"/>
  <c r="I218"/>
  <c r="K218" s="1"/>
  <c r="M218" s="1"/>
  <c r="I220"/>
  <c r="K220" s="1"/>
  <c r="M220" s="1"/>
  <c r="I221"/>
  <c r="K221" s="1"/>
  <c r="M221" s="1"/>
  <c r="I225"/>
  <c r="K225" s="1"/>
  <c r="M225" s="1"/>
  <c r="I231"/>
  <c r="K231" s="1"/>
  <c r="M231" s="1"/>
  <c r="I234"/>
  <c r="K234" s="1"/>
  <c r="M234" s="1"/>
  <c r="I235"/>
  <c r="K235" s="1"/>
  <c r="M235" s="1"/>
  <c r="I238"/>
  <c r="I241"/>
  <c r="I244"/>
  <c r="I247"/>
  <c r="I248"/>
  <c r="I253"/>
  <c r="I255"/>
  <c r="I258"/>
  <c r="I266"/>
  <c r="I267"/>
  <c r="I269"/>
  <c r="I270"/>
  <c r="I271"/>
  <c r="I276"/>
  <c r="I277"/>
  <c r="I279"/>
  <c r="I280"/>
  <c r="I281"/>
  <c r="I282"/>
  <c r="I283"/>
  <c r="I284"/>
  <c r="I285"/>
  <c r="I290"/>
  <c r="I291"/>
  <c r="I293"/>
  <c r="I294"/>
  <c r="I299"/>
  <c r="I300"/>
  <c r="I304"/>
  <c r="I306"/>
  <c r="I312"/>
  <c r="I318"/>
  <c r="I324"/>
  <c r="I330"/>
  <c r="I332"/>
  <c r="I336"/>
  <c r="K336" s="1"/>
  <c r="M336" s="1"/>
  <c r="I337"/>
  <c r="K337" s="1"/>
  <c r="M337" s="1"/>
  <c r="I338"/>
  <c r="K338" s="1"/>
  <c r="M338" s="1"/>
  <c r="I339"/>
  <c r="K339" s="1"/>
  <c r="M339" s="1"/>
  <c r="I340"/>
  <c r="K340" s="1"/>
  <c r="M340" s="1"/>
  <c r="I348"/>
  <c r="K348" s="1"/>
  <c r="M348" s="1"/>
  <c r="I354"/>
  <c r="K354" s="1"/>
  <c r="M354" s="1"/>
  <c r="I356"/>
  <c r="K356" s="1"/>
  <c r="M356" s="1"/>
  <c r="I358"/>
  <c r="K358" s="1"/>
  <c r="M358" s="1"/>
  <c r="I359"/>
  <c r="K359" s="1"/>
  <c r="M359" s="1"/>
  <c r="I360"/>
  <c r="K360" s="1"/>
  <c r="M360" s="1"/>
  <c r="I361"/>
  <c r="K361" s="1"/>
  <c r="M361" s="1"/>
  <c r="I362"/>
  <c r="K362" s="1"/>
  <c r="M362" s="1"/>
  <c r="I365"/>
  <c r="M365" s="1"/>
  <c r="I366"/>
  <c r="M366" s="1"/>
  <c r="I367"/>
  <c r="M367" s="1"/>
  <c r="I370"/>
  <c r="M370" s="1"/>
  <c r="I372"/>
  <c r="M372" s="1"/>
  <c r="I373"/>
  <c r="M373" s="1"/>
  <c r="I377"/>
  <c r="M377" s="1"/>
  <c r="I381"/>
  <c r="M381" s="1"/>
  <c r="I383"/>
  <c r="M383" s="1"/>
  <c r="I384"/>
  <c r="M384" s="1"/>
  <c r="J233"/>
  <c r="J232" s="1"/>
  <c r="J213" s="1"/>
  <c r="E13" i="59" l="1"/>
  <c r="E15"/>
  <c r="E17"/>
  <c r="E18"/>
  <c r="E20"/>
  <c r="I269" i="58"/>
  <c r="I256" s="1"/>
  <c r="H269"/>
  <c r="H270"/>
  <c r="H261"/>
  <c r="H263"/>
  <c r="H266"/>
  <c r="H268"/>
  <c r="I240" l="1"/>
  <c r="I12" s="1"/>
  <c r="H16"/>
  <c r="H19"/>
  <c r="H20"/>
  <c r="H22"/>
  <c r="H23"/>
  <c r="H24"/>
  <c r="H25"/>
  <c r="H27"/>
  <c r="H30"/>
  <c r="H36"/>
  <c r="H41"/>
  <c r="H43"/>
  <c r="H44"/>
  <c r="H45"/>
  <c r="H46"/>
  <c r="H47"/>
  <c r="H51"/>
  <c r="H52"/>
  <c r="H56"/>
  <c r="H57"/>
  <c r="H58"/>
  <c r="H61"/>
  <c r="H63"/>
  <c r="H64"/>
  <c r="H67"/>
  <c r="H71"/>
  <c r="H75"/>
  <c r="H79"/>
  <c r="H83"/>
  <c r="H89"/>
  <c r="H90"/>
  <c r="H91"/>
  <c r="H96"/>
  <c r="H98"/>
  <c r="H102"/>
  <c r="H104"/>
  <c r="H105"/>
  <c r="H106"/>
  <c r="H107"/>
  <c r="H108"/>
  <c r="H109"/>
  <c r="H110"/>
  <c r="H114"/>
  <c r="H116"/>
  <c r="H117"/>
  <c r="H123"/>
  <c r="H124"/>
  <c r="H128"/>
  <c r="H132"/>
  <c r="H136"/>
  <c r="H139"/>
  <c r="H141"/>
  <c r="H143"/>
  <c r="H149"/>
  <c r="H150"/>
  <c r="H156"/>
  <c r="H157"/>
  <c r="H159"/>
  <c r="H160"/>
  <c r="H163"/>
  <c r="H169"/>
  <c r="H171"/>
  <c r="H177"/>
  <c r="H181"/>
  <c r="H182"/>
  <c r="H184"/>
  <c r="H185"/>
  <c r="H190"/>
  <c r="H192"/>
  <c r="H194"/>
  <c r="H196"/>
  <c r="H198"/>
  <c r="H204"/>
  <c r="H207"/>
  <c r="H208"/>
  <c r="H213"/>
  <c r="H214"/>
  <c r="H219"/>
  <c r="H222"/>
  <c r="H225"/>
  <c r="H228"/>
  <c r="H230"/>
  <c r="H232"/>
  <c r="H235"/>
  <c r="H237"/>
  <c r="H239"/>
  <c r="H242"/>
  <c r="H245"/>
  <c r="H247"/>
  <c r="H249"/>
  <c r="H251"/>
  <c r="H253"/>
  <c r="H255"/>
  <c r="H160" i="71"/>
  <c r="J160" s="1"/>
  <c r="L160" s="1"/>
  <c r="H157"/>
  <c r="J157" s="1"/>
  <c r="L157" s="1"/>
  <c r="I10" l="1"/>
  <c r="I345"/>
  <c r="I358"/>
  <c r="H16"/>
  <c r="H18"/>
  <c r="H23"/>
  <c r="H25"/>
  <c r="H26"/>
  <c r="H31"/>
  <c r="H32"/>
  <c r="H33"/>
  <c r="H36"/>
  <c r="H38"/>
  <c r="H39"/>
  <c r="H44"/>
  <c r="H46"/>
  <c r="H47"/>
  <c r="H51"/>
  <c r="H53"/>
  <c r="H57"/>
  <c r="H59"/>
  <c r="H64"/>
  <c r="H69"/>
  <c r="H70"/>
  <c r="H75"/>
  <c r="H78"/>
  <c r="H84"/>
  <c r="H85"/>
  <c r="H86"/>
  <c r="H91"/>
  <c r="H95"/>
  <c r="H99"/>
  <c r="H103"/>
  <c r="H106"/>
  <c r="H111"/>
  <c r="H113"/>
  <c r="H114"/>
  <c r="H118"/>
  <c r="H123"/>
  <c r="H125"/>
  <c r="H126"/>
  <c r="H128"/>
  <c r="H129"/>
  <c r="H130"/>
  <c r="H131"/>
  <c r="H135"/>
  <c r="H139"/>
  <c r="J139" s="1"/>
  <c r="L139" s="1"/>
  <c r="H142"/>
  <c r="J142" s="1"/>
  <c r="L142" s="1"/>
  <c r="H147"/>
  <c r="J147" s="1"/>
  <c r="L147" s="1"/>
  <c r="H151"/>
  <c r="J151" s="1"/>
  <c r="L151" s="1"/>
  <c r="H156"/>
  <c r="J156" s="1"/>
  <c r="L156" s="1"/>
  <c r="H159"/>
  <c r="J159" s="1"/>
  <c r="L159" s="1"/>
  <c r="H167"/>
  <c r="J167" s="1"/>
  <c r="L167" s="1"/>
  <c r="H168"/>
  <c r="J168" s="1"/>
  <c r="L168" s="1"/>
  <c r="H170"/>
  <c r="J170" s="1"/>
  <c r="L170" s="1"/>
  <c r="H172"/>
  <c r="J172" s="1"/>
  <c r="L172" s="1"/>
  <c r="H176"/>
  <c r="J176" s="1"/>
  <c r="L176" s="1"/>
  <c r="H177"/>
  <c r="J177" s="1"/>
  <c r="L177" s="1"/>
  <c r="H179"/>
  <c r="J179" s="1"/>
  <c r="L179" s="1"/>
  <c r="H181"/>
  <c r="J181" s="1"/>
  <c r="L181" s="1"/>
  <c r="H188"/>
  <c r="J188" s="1"/>
  <c r="L188" s="1"/>
  <c r="H189"/>
  <c r="J189" s="1"/>
  <c r="L189" s="1"/>
  <c r="H191"/>
  <c r="J191" s="1"/>
  <c r="L191" s="1"/>
  <c r="H192"/>
  <c r="J192" s="1"/>
  <c r="L192" s="1"/>
  <c r="H193"/>
  <c r="J193" s="1"/>
  <c r="L193" s="1"/>
  <c r="H198"/>
  <c r="J198" s="1"/>
  <c r="L198" s="1"/>
  <c r="H199"/>
  <c r="J199" s="1"/>
  <c r="L199" s="1"/>
  <c r="H201"/>
  <c r="J201" s="1"/>
  <c r="L201" s="1"/>
  <c r="H202"/>
  <c r="J202" s="1"/>
  <c r="L202" s="1"/>
  <c r="H203"/>
  <c r="J203" s="1"/>
  <c r="L203" s="1"/>
  <c r="H204"/>
  <c r="J204" s="1"/>
  <c r="L204" s="1"/>
  <c r="H205"/>
  <c r="J205" s="1"/>
  <c r="L205" s="1"/>
  <c r="H206"/>
  <c r="J206" s="1"/>
  <c r="L206" s="1"/>
  <c r="H207"/>
  <c r="J207" s="1"/>
  <c r="L207" s="1"/>
  <c r="H209"/>
  <c r="J209" s="1"/>
  <c r="L209" s="1"/>
  <c r="H215"/>
  <c r="J215" s="1"/>
  <c r="L215" s="1"/>
  <c r="H219"/>
  <c r="J219" s="1"/>
  <c r="L219" s="1"/>
  <c r="H220"/>
  <c r="J220" s="1"/>
  <c r="L220" s="1"/>
  <c r="H222"/>
  <c r="J222" s="1"/>
  <c r="L222" s="1"/>
  <c r="H223"/>
  <c r="J223" s="1"/>
  <c r="L223" s="1"/>
  <c r="H224"/>
  <c r="J224" s="1"/>
  <c r="L224" s="1"/>
  <c r="H229"/>
  <c r="J229" s="1"/>
  <c r="L229" s="1"/>
  <c r="H234"/>
  <c r="J234" s="1"/>
  <c r="L234" s="1"/>
  <c r="H235"/>
  <c r="J235" s="1"/>
  <c r="L235" s="1"/>
  <c r="H239"/>
  <c r="J239" s="1"/>
  <c r="L239" s="1"/>
  <c r="H241"/>
  <c r="J241" s="1"/>
  <c r="L241" s="1"/>
  <c r="H248"/>
  <c r="J248" s="1"/>
  <c r="L248" s="1"/>
  <c r="H250"/>
  <c r="J250" s="1"/>
  <c r="L250" s="1"/>
  <c r="H252"/>
  <c r="J252" s="1"/>
  <c r="L252" s="1"/>
  <c r="H253"/>
  <c r="J253" s="1"/>
  <c r="L253" s="1"/>
  <c r="H254"/>
  <c r="J254" s="1"/>
  <c r="L254" s="1"/>
  <c r="H255"/>
  <c r="J255" s="1"/>
  <c r="L255" s="1"/>
  <c r="H258"/>
  <c r="J258" s="1"/>
  <c r="L258" s="1"/>
  <c r="H259"/>
  <c r="J259" s="1"/>
  <c r="L259" s="1"/>
  <c r="H262"/>
  <c r="J262" s="1"/>
  <c r="L262" s="1"/>
  <c r="H264"/>
  <c r="J264" s="1"/>
  <c r="L264" s="1"/>
  <c r="H265"/>
  <c r="J265" s="1"/>
  <c r="L265" s="1"/>
  <c r="H267"/>
  <c r="H271"/>
  <c r="H275"/>
  <c r="H277"/>
  <c r="H279"/>
  <c r="H280"/>
  <c r="H286"/>
  <c r="H291"/>
  <c r="H293"/>
  <c r="H298"/>
  <c r="H304"/>
  <c r="H309"/>
  <c r="H310"/>
  <c r="H312"/>
  <c r="H313"/>
  <c r="H314"/>
  <c r="H315"/>
  <c r="H316"/>
  <c r="H318"/>
  <c r="H324"/>
  <c r="H326"/>
  <c r="H328"/>
  <c r="H329"/>
  <c r="H330"/>
  <c r="H332"/>
  <c r="H338"/>
  <c r="H344"/>
  <c r="H350"/>
  <c r="H352"/>
  <c r="H355"/>
  <c r="H357"/>
  <c r="H358"/>
  <c r="H359"/>
  <c r="J165" i="57"/>
  <c r="D10" i="72"/>
  <c r="C10"/>
  <c r="J152" i="57" l="1"/>
  <c r="J122" s="1"/>
  <c r="J12"/>
  <c r="F240" i="58" l="1"/>
  <c r="G250"/>
  <c r="H250" s="1"/>
  <c r="F202"/>
  <c r="F201" s="1"/>
  <c r="G203"/>
  <c r="G202" s="1"/>
  <c r="G201" s="1"/>
  <c r="F188"/>
  <c r="F187" s="1"/>
  <c r="F186" s="1"/>
  <c r="F183" s="1"/>
  <c r="G199"/>
  <c r="F327" i="71"/>
  <c r="F321" s="1"/>
  <c r="F320" s="1"/>
  <c r="F319" s="1"/>
  <c r="G327"/>
  <c r="G321" s="1"/>
  <c r="G331"/>
  <c r="G155"/>
  <c r="G117"/>
  <c r="G116" s="1"/>
  <c r="G320" l="1"/>
  <c r="G319" s="1"/>
  <c r="G240" i="58"/>
  <c r="H116" i="71"/>
  <c r="H117"/>
  <c r="G322"/>
  <c r="G115"/>
  <c r="F322"/>
  <c r="G154"/>
  <c r="H257" i="57"/>
  <c r="H256" s="1"/>
  <c r="H87"/>
  <c r="H89"/>
  <c r="H115" i="71" l="1"/>
  <c r="H88" i="57"/>
  <c r="H83"/>
  <c r="H13" s="1"/>
  <c r="I23" i="59"/>
  <c r="I22" s="1"/>
  <c r="I24"/>
  <c r="D24"/>
  <c r="D23" s="1"/>
  <c r="C24"/>
  <c r="C23" s="1"/>
  <c r="C22" s="1"/>
  <c r="C28"/>
  <c r="C27" s="1"/>
  <c r="C26" s="1"/>
  <c r="E10" s="1"/>
  <c r="G178" i="71"/>
  <c r="D22" i="59" l="1"/>
  <c r="G216" i="58"/>
  <c r="G180"/>
  <c r="G179" s="1"/>
  <c r="G178" s="1"/>
  <c r="G172" s="1"/>
  <c r="G193"/>
  <c r="G188" s="1"/>
  <c r="G187" s="1"/>
  <c r="G186" s="1"/>
  <c r="G183" s="1"/>
  <c r="G168"/>
  <c r="G167" s="1"/>
  <c r="G166" s="1"/>
  <c r="G165" s="1"/>
  <c r="G164" s="1"/>
  <c r="F206"/>
  <c r="G206"/>
  <c r="F205"/>
  <c r="G205"/>
  <c r="G212"/>
  <c r="G210" s="1"/>
  <c r="G209" s="1"/>
  <c r="F212"/>
  <c r="F62"/>
  <c r="F95"/>
  <c r="F94" s="1"/>
  <c r="F93" s="1"/>
  <c r="F101"/>
  <c r="F103"/>
  <c r="F40"/>
  <c r="F39" s="1"/>
  <c r="F38" s="1"/>
  <c r="F37" s="1"/>
  <c r="F31" s="1"/>
  <c r="F231"/>
  <c r="F216" s="1"/>
  <c r="K261"/>
  <c r="K263"/>
  <c r="K266"/>
  <c r="K268"/>
  <c r="K271"/>
  <c r="E200" i="71"/>
  <c r="F200"/>
  <c r="G145"/>
  <c r="G144" s="1"/>
  <c r="G143" s="1"/>
  <c r="G127" s="1"/>
  <c r="G146"/>
  <c r="G174"/>
  <c r="G173" s="1"/>
  <c r="G175"/>
  <c r="G124"/>
  <c r="G121" s="1"/>
  <c r="G120" s="1"/>
  <c r="G119" s="1"/>
  <c r="G158"/>
  <c r="G153" s="1"/>
  <c r="G206" i="57"/>
  <c r="H206"/>
  <c r="F206"/>
  <c r="I206" s="1"/>
  <c r="K206" s="1"/>
  <c r="M206" s="1"/>
  <c r="G180"/>
  <c r="G179" s="1"/>
  <c r="G178" s="1"/>
  <c r="G177" s="1"/>
  <c r="G168" s="1"/>
  <c r="G167" s="1"/>
  <c r="H180"/>
  <c r="H179" s="1"/>
  <c r="H178" s="1"/>
  <c r="H177" s="1"/>
  <c r="H168" s="1"/>
  <c r="H167" s="1"/>
  <c r="H230"/>
  <c r="H229" s="1"/>
  <c r="H228" s="1"/>
  <c r="H210"/>
  <c r="H233"/>
  <c r="H232" s="1"/>
  <c r="H217"/>
  <c r="H219"/>
  <c r="E186" i="71"/>
  <c r="E158"/>
  <c r="F165"/>
  <c r="E187"/>
  <c r="F190"/>
  <c r="G236" i="57"/>
  <c r="G233"/>
  <c r="F233"/>
  <c r="G232"/>
  <c r="E190" i="71"/>
  <c r="F19"/>
  <c r="F28"/>
  <c r="F27" s="1"/>
  <c r="F40"/>
  <c r="F68"/>
  <c r="F67" s="1"/>
  <c r="F154"/>
  <c r="F158"/>
  <c r="F162"/>
  <c r="F161" s="1"/>
  <c r="F178"/>
  <c r="F175"/>
  <c r="F174" s="1"/>
  <c r="F187"/>
  <c r="F197"/>
  <c r="F216"/>
  <c r="F210" s="1"/>
  <c r="F247"/>
  <c r="F251"/>
  <c r="F256"/>
  <c r="F263"/>
  <c r="F261" s="1"/>
  <c r="F260" s="1"/>
  <c r="F266"/>
  <c r="F273"/>
  <c r="F272" s="1"/>
  <c r="F278"/>
  <c r="F289"/>
  <c r="F288" s="1"/>
  <c r="F294"/>
  <c r="F299"/>
  <c r="F306"/>
  <c r="F305" s="1"/>
  <c r="F307"/>
  <c r="F334"/>
  <c r="F333" s="1"/>
  <c r="F347"/>
  <c r="F346" s="1"/>
  <c r="F109"/>
  <c r="F108" s="1"/>
  <c r="F107" s="1"/>
  <c r="F104" s="1"/>
  <c r="F79"/>
  <c r="F72"/>
  <c r="F71" s="1"/>
  <c r="G103" i="57"/>
  <c r="G83"/>
  <c r="G353"/>
  <c r="G357"/>
  <c r="G371"/>
  <c r="G368" s="1"/>
  <c r="G278"/>
  <c r="F278"/>
  <c r="G265"/>
  <c r="G287"/>
  <c r="G286" s="1"/>
  <c r="G275"/>
  <c r="G216"/>
  <c r="G229"/>
  <c r="G228" s="1"/>
  <c r="G227" s="1"/>
  <c r="G246"/>
  <c r="G245" s="1"/>
  <c r="G240"/>
  <c r="G239" s="1"/>
  <c r="G243"/>
  <c r="G242" s="1"/>
  <c r="G210"/>
  <c r="G209" s="1"/>
  <c r="G205" s="1"/>
  <c r="G191" s="1"/>
  <c r="G375"/>
  <c r="G374" s="1"/>
  <c r="G378"/>
  <c r="G345"/>
  <c r="G344" s="1"/>
  <c r="G343" s="1"/>
  <c r="G342" s="1"/>
  <c r="G327"/>
  <c r="G326" s="1"/>
  <c r="G325" s="1"/>
  <c r="G321"/>
  <c r="G320" s="1"/>
  <c r="G268"/>
  <c r="G256"/>
  <c r="G250"/>
  <c r="G249" s="1"/>
  <c r="G223"/>
  <c r="G222" s="1"/>
  <c r="G215"/>
  <c r="G214" s="1"/>
  <c r="G160"/>
  <c r="G155"/>
  <c r="G91"/>
  <c r="F232" l="1"/>
  <c r="I233"/>
  <c r="K233" s="1"/>
  <c r="M233" s="1"/>
  <c r="I232"/>
  <c r="K232" s="1"/>
  <c r="M232" s="1"/>
  <c r="G104" i="71"/>
  <c r="I278" i="57"/>
  <c r="G352"/>
  <c r="F210" i="58"/>
  <c r="F209" s="1"/>
  <c r="H212"/>
  <c r="H190" i="71"/>
  <c r="J190" s="1"/>
  <c r="L190" s="1"/>
  <c r="H187"/>
  <c r="J187" s="1"/>
  <c r="L187" s="1"/>
  <c r="H158"/>
  <c r="J158" s="1"/>
  <c r="L158" s="1"/>
  <c r="G152"/>
  <c r="H200"/>
  <c r="J200" s="1"/>
  <c r="L200" s="1"/>
  <c r="F186"/>
  <c r="F185" s="1"/>
  <c r="F184" s="1"/>
  <c r="F183" s="1"/>
  <c r="H215" i="57"/>
  <c r="H214" s="1"/>
  <c r="F65" i="71"/>
  <c r="F66"/>
  <c r="F287"/>
  <c r="F268"/>
  <c r="G215" i="58"/>
  <c r="G12" s="1"/>
  <c r="F100"/>
  <c r="F99" s="1"/>
  <c r="F229"/>
  <c r="F92"/>
  <c r="F215" s="1"/>
  <c r="F12" s="1"/>
  <c r="F173" i="71"/>
  <c r="F153"/>
  <c r="G264" i="57"/>
  <c r="G263" s="1"/>
  <c r="G262" s="1"/>
  <c r="G261" s="1"/>
  <c r="G351"/>
  <c r="G350" s="1"/>
  <c r="G349" s="1"/>
  <c r="G341" s="1"/>
  <c r="H216"/>
  <c r="H209"/>
  <c r="H205" s="1"/>
  <c r="H227"/>
  <c r="G274"/>
  <c r="G273" s="1"/>
  <c r="G272" s="1"/>
  <c r="G260" s="1"/>
  <c r="G259" s="1"/>
  <c r="G226"/>
  <c r="G213" s="1"/>
  <c r="F11" i="71"/>
  <c r="F246"/>
  <c r="F245" s="1"/>
  <c r="F244" s="1"/>
  <c r="F243" s="1"/>
  <c r="F242" s="1"/>
  <c r="F281"/>
  <c r="F196"/>
  <c r="F345"/>
  <c r="F152"/>
  <c r="G319" i="57"/>
  <c r="G154"/>
  <c r="G153" s="1"/>
  <c r="G66"/>
  <c r="G29"/>
  <c r="G64"/>
  <c r="G10" i="71" l="1"/>
  <c r="H186"/>
  <c r="J186" s="1"/>
  <c r="L186" s="1"/>
  <c r="F195"/>
  <c r="H191" i="57"/>
  <c r="F194" i="71"/>
  <c r="G63" i="57"/>
  <c r="G62" s="1"/>
  <c r="G61" s="1"/>
  <c r="G60" s="1"/>
  <c r="G14" s="1"/>
  <c r="G13" s="1"/>
  <c r="H226"/>
  <c r="G152"/>
  <c r="F182" i="71" l="1"/>
  <c r="H213" i="57"/>
  <c r="H12" s="1"/>
  <c r="G122"/>
  <c r="G12" s="1"/>
  <c r="F10" i="71" l="1"/>
  <c r="F111" i="57" l="1"/>
  <c r="L18" i="58"/>
  <c r="M18"/>
  <c r="E18"/>
  <c r="L21"/>
  <c r="M21"/>
  <c r="E21"/>
  <c r="E311" i="71"/>
  <c r="E308"/>
  <c r="E203" i="58"/>
  <c r="H203" s="1"/>
  <c r="H21" l="1"/>
  <c r="H18"/>
  <c r="H308" i="71"/>
  <c r="H311"/>
  <c r="E202" i="58"/>
  <c r="H202" s="1"/>
  <c r="E50"/>
  <c r="H50" s="1"/>
  <c r="E49" l="1"/>
  <c r="E201"/>
  <c r="L170"/>
  <c r="M170"/>
  <c r="E170"/>
  <c r="H49" l="1"/>
  <c r="H170"/>
  <c r="H201"/>
  <c r="L103"/>
  <c r="M103"/>
  <c r="E103"/>
  <c r="E248"/>
  <c r="L262"/>
  <c r="L260"/>
  <c r="L254"/>
  <c r="L248"/>
  <c r="L246"/>
  <c r="L244"/>
  <c r="L243" s="1"/>
  <c r="L238"/>
  <c r="L236"/>
  <c r="L234"/>
  <c r="L233" s="1"/>
  <c r="L231"/>
  <c r="L229"/>
  <c r="L224"/>
  <c r="L223" s="1"/>
  <c r="L220"/>
  <c r="L221"/>
  <c r="L252"/>
  <c r="L113"/>
  <c r="L115"/>
  <c r="L120"/>
  <c r="L119" s="1"/>
  <c r="L122"/>
  <c r="L121" s="1"/>
  <c r="L127"/>
  <c r="L126" s="1"/>
  <c r="L131"/>
  <c r="L130" s="1"/>
  <c r="L142"/>
  <c r="L140"/>
  <c r="L138"/>
  <c r="L135"/>
  <c r="L134" s="1"/>
  <c r="L148"/>
  <c r="L147" s="1"/>
  <c r="L146" s="1"/>
  <c r="L145" s="1"/>
  <c r="L144" s="1"/>
  <c r="L155"/>
  <c r="L154" s="1"/>
  <c r="L153" s="1"/>
  <c r="L152" s="1"/>
  <c r="L151" s="1"/>
  <c r="L168"/>
  <c r="L167" s="1"/>
  <c r="L166" s="1"/>
  <c r="L165" s="1"/>
  <c r="L164" s="1"/>
  <c r="L174"/>
  <c r="L173" s="1"/>
  <c r="L172" s="1"/>
  <c r="L176"/>
  <c r="L180"/>
  <c r="L179" s="1"/>
  <c r="L178" s="1"/>
  <c r="H248" l="1"/>
  <c r="L175"/>
  <c r="H103"/>
  <c r="L112"/>
  <c r="L129"/>
  <c r="L118"/>
  <c r="L259"/>
  <c r="L125"/>
  <c r="L137"/>
  <c r="L133" s="1"/>
  <c r="F58" i="57"/>
  <c r="E63" i="71"/>
  <c r="H63" s="1"/>
  <c r="D19" i="59" l="1"/>
  <c r="L199" i="58" l="1"/>
  <c r="L197"/>
  <c r="L195"/>
  <c r="L193"/>
  <c r="L191"/>
  <c r="L189"/>
  <c r="L206"/>
  <c r="L205" s="1"/>
  <c r="L210"/>
  <c r="L209" s="1"/>
  <c r="L217"/>
  <c r="L218"/>
  <c r="L227"/>
  <c r="L226" s="1"/>
  <c r="L111"/>
  <c r="L101"/>
  <c r="L97"/>
  <c r="L95"/>
  <c r="L88"/>
  <c r="L87" s="1"/>
  <c r="L86" s="1"/>
  <c r="M88"/>
  <c r="E88"/>
  <c r="L82"/>
  <c r="L81" s="1"/>
  <c r="L80" s="1"/>
  <c r="L78"/>
  <c r="L77" s="1"/>
  <c r="L76" s="1"/>
  <c r="L74"/>
  <c r="L73" s="1"/>
  <c r="L72" s="1"/>
  <c r="L70"/>
  <c r="L69" s="1"/>
  <c r="L68" s="1"/>
  <c r="L66"/>
  <c r="L65" s="1"/>
  <c r="L62"/>
  <c r="L60"/>
  <c r="L59" s="1"/>
  <c r="L267"/>
  <c r="L265"/>
  <c r="L55"/>
  <c r="L54" s="1"/>
  <c r="L53" s="1"/>
  <c r="L48"/>
  <c r="L50"/>
  <c r="L49" s="1"/>
  <c r="L42"/>
  <c r="L40"/>
  <c r="L35"/>
  <c r="L34" s="1"/>
  <c r="L32" s="1"/>
  <c r="L29"/>
  <c r="L28" s="1"/>
  <c r="L26"/>
  <c r="L17"/>
  <c r="L15"/>
  <c r="H88" l="1"/>
  <c r="L188"/>
  <c r="L187" s="1"/>
  <c r="L186" s="1"/>
  <c r="L183" s="1"/>
  <c r="L14"/>
  <c r="L13" s="1"/>
  <c r="L264"/>
  <c r="L258" s="1"/>
  <c r="L257" s="1"/>
  <c r="L256" s="1"/>
  <c r="L240" s="1"/>
  <c r="L216"/>
  <c r="L100"/>
  <c r="L99" s="1"/>
  <c r="L94"/>
  <c r="L93" s="1"/>
  <c r="L84"/>
  <c r="L85"/>
  <c r="L33"/>
  <c r="L39"/>
  <c r="L38" s="1"/>
  <c r="L37" s="1"/>
  <c r="L31" s="1"/>
  <c r="F331" i="57"/>
  <c r="I331" s="1"/>
  <c r="L92" i="58" l="1"/>
  <c r="L215" s="1"/>
  <c r="L12" l="1"/>
  <c r="E278" i="71" l="1"/>
  <c r="E249"/>
  <c r="E251"/>
  <c r="E263"/>
  <c r="E218"/>
  <c r="E221"/>
  <c r="E166"/>
  <c r="E169"/>
  <c r="H169" l="1"/>
  <c r="J169" s="1"/>
  <c r="L169" s="1"/>
  <c r="H221"/>
  <c r="J221" s="1"/>
  <c r="L221" s="1"/>
  <c r="H263"/>
  <c r="J263" s="1"/>
  <c r="L263" s="1"/>
  <c r="H249"/>
  <c r="J249" s="1"/>
  <c r="L249" s="1"/>
  <c r="H166"/>
  <c r="J166" s="1"/>
  <c r="L166" s="1"/>
  <c r="H218"/>
  <c r="J218" s="1"/>
  <c r="L218" s="1"/>
  <c r="H251"/>
  <c r="J251" s="1"/>
  <c r="L251" s="1"/>
  <c r="H278"/>
  <c r="E165"/>
  <c r="E150"/>
  <c r="E146"/>
  <c r="E52"/>
  <c r="H52" s="1"/>
  <c r="E30"/>
  <c r="H30" s="1"/>
  <c r="E24"/>
  <c r="H24" s="1"/>
  <c r="H146" l="1"/>
  <c r="J146" s="1"/>
  <c r="L146" s="1"/>
  <c r="H165"/>
  <c r="J165" s="1"/>
  <c r="L165" s="1"/>
  <c r="H150"/>
  <c r="J150" s="1"/>
  <c r="L150" s="1"/>
  <c r="E29"/>
  <c r="H29" s="1"/>
  <c r="E145"/>
  <c r="E164"/>
  <c r="E149"/>
  <c r="F357" i="57"/>
  <c r="I357" s="1"/>
  <c r="K357" s="1"/>
  <c r="M357" s="1"/>
  <c r="H164" i="71" l="1"/>
  <c r="J164" s="1"/>
  <c r="L164" s="1"/>
  <c r="H149"/>
  <c r="J149" s="1"/>
  <c r="L149" s="1"/>
  <c r="H145"/>
  <c r="J145" s="1"/>
  <c r="L145" s="1"/>
  <c r="E148"/>
  <c r="E144"/>
  <c r="F333" i="57"/>
  <c r="I333" s="1"/>
  <c r="K333" s="1"/>
  <c r="M333" s="1"/>
  <c r="F289"/>
  <c r="I289" s="1"/>
  <c r="F292"/>
  <c r="I292" s="1"/>
  <c r="H148" i="71" l="1"/>
  <c r="J148" s="1"/>
  <c r="L148" s="1"/>
  <c r="H144"/>
  <c r="J144" s="1"/>
  <c r="L144" s="1"/>
  <c r="E143"/>
  <c r="F288" i="57"/>
  <c r="I288" s="1"/>
  <c r="F199"/>
  <c r="I199" s="1"/>
  <c r="K199" s="1"/>
  <c r="M199" s="1"/>
  <c r="F114"/>
  <c r="F47"/>
  <c r="F31"/>
  <c r="H143" i="71" l="1"/>
  <c r="J143" s="1"/>
  <c r="L143" s="1"/>
  <c r="F30" i="57"/>
  <c r="M199" i="58"/>
  <c r="E199"/>
  <c r="M197"/>
  <c r="E197"/>
  <c r="M195"/>
  <c r="E195"/>
  <c r="M193"/>
  <c r="E193"/>
  <c r="M174"/>
  <c r="E174"/>
  <c r="E354" i="71"/>
  <c r="E208"/>
  <c r="E124"/>
  <c r="E122"/>
  <c r="E112"/>
  <c r="E77"/>
  <c r="E74"/>
  <c r="F38" i="57"/>
  <c r="E37" i="71"/>
  <c r="H37" s="1"/>
  <c r="H77" l="1"/>
  <c r="H74"/>
  <c r="H174" i="58"/>
  <c r="H195"/>
  <c r="H197"/>
  <c r="H193"/>
  <c r="H122" i="71"/>
  <c r="H208"/>
  <c r="J208" s="1"/>
  <c r="L208" s="1"/>
  <c r="H112"/>
  <c r="H124"/>
  <c r="H354"/>
  <c r="E76"/>
  <c r="E121"/>
  <c r="H76" l="1"/>
  <c r="H121"/>
  <c r="E120"/>
  <c r="F265" i="57"/>
  <c r="I265" s="1"/>
  <c r="F275"/>
  <c r="I275" s="1"/>
  <c r="H120" i="71" l="1"/>
  <c r="E119"/>
  <c r="H119" l="1"/>
  <c r="M248" i="58"/>
  <c r="M267"/>
  <c r="M265"/>
  <c r="M262"/>
  <c r="M260"/>
  <c r="M254"/>
  <c r="M252"/>
  <c r="M246"/>
  <c r="M244"/>
  <c r="M243" s="1"/>
  <c r="M241"/>
  <c r="M238"/>
  <c r="M236"/>
  <c r="M234"/>
  <c r="M233" s="1"/>
  <c r="M231"/>
  <c r="M229"/>
  <c r="M227"/>
  <c r="M224"/>
  <c r="M223" s="1"/>
  <c r="M221"/>
  <c r="M220"/>
  <c r="M218"/>
  <c r="M217"/>
  <c r="M210"/>
  <c r="M209" s="1"/>
  <c r="M206"/>
  <c r="M205" s="1"/>
  <c r="M191"/>
  <c r="M189"/>
  <c r="M180"/>
  <c r="M179" s="1"/>
  <c r="M178" s="1"/>
  <c r="M176"/>
  <c r="M168"/>
  <c r="M167" s="1"/>
  <c r="M166" s="1"/>
  <c r="M165" s="1"/>
  <c r="M164" s="1"/>
  <c r="M162"/>
  <c r="M161" s="1"/>
  <c r="M158"/>
  <c r="M155"/>
  <c r="M154" s="1"/>
  <c r="M153" s="1"/>
  <c r="M152" s="1"/>
  <c r="M151" s="1"/>
  <c r="M148"/>
  <c r="M147" s="1"/>
  <c r="M146" s="1"/>
  <c r="M145" s="1"/>
  <c r="M144" s="1"/>
  <c r="M142"/>
  <c r="M140"/>
  <c r="M138"/>
  <c r="M135"/>
  <c r="M134" s="1"/>
  <c r="M131"/>
  <c r="M130" s="1"/>
  <c r="M127"/>
  <c r="M126" s="1"/>
  <c r="M122"/>
  <c r="M121" s="1"/>
  <c r="M120"/>
  <c r="M118" s="1"/>
  <c r="M115"/>
  <c r="M113"/>
  <c r="M101"/>
  <c r="M100" s="1"/>
  <c r="M99" s="1"/>
  <c r="M97"/>
  <c r="M95"/>
  <c r="M87"/>
  <c r="M86" s="1"/>
  <c r="M82"/>
  <c r="M81" s="1"/>
  <c r="M80" s="1"/>
  <c r="M78"/>
  <c r="M77" s="1"/>
  <c r="M76" s="1"/>
  <c r="M74"/>
  <c r="M73" s="1"/>
  <c r="M72" s="1"/>
  <c r="M70"/>
  <c r="M69" s="1"/>
  <c r="M68" s="1"/>
  <c r="M66"/>
  <c r="M65" s="1"/>
  <c r="M62"/>
  <c r="M60"/>
  <c r="M59" s="1"/>
  <c r="M55"/>
  <c r="M54" s="1"/>
  <c r="M53" s="1"/>
  <c r="M50"/>
  <c r="M49" s="1"/>
  <c r="M48"/>
  <c r="M42"/>
  <c r="M40"/>
  <c r="M35"/>
  <c r="M34" s="1"/>
  <c r="M33" s="1"/>
  <c r="M29"/>
  <c r="M28" s="1"/>
  <c r="M26"/>
  <c r="M17"/>
  <c r="M15"/>
  <c r="E267"/>
  <c r="E265"/>
  <c r="E262"/>
  <c r="E260"/>
  <c r="E254"/>
  <c r="E252"/>
  <c r="E246"/>
  <c r="E244"/>
  <c r="H244" s="1"/>
  <c r="E241"/>
  <c r="E238"/>
  <c r="E236"/>
  <c r="E234"/>
  <c r="H234" s="1"/>
  <c r="E231"/>
  <c r="E229"/>
  <c r="E227"/>
  <c r="E224"/>
  <c r="H224" s="1"/>
  <c r="E221"/>
  <c r="E220"/>
  <c r="E218"/>
  <c r="E217"/>
  <c r="E210"/>
  <c r="H210" s="1"/>
  <c r="E206"/>
  <c r="H206" s="1"/>
  <c r="E191"/>
  <c r="E189"/>
  <c r="E180"/>
  <c r="H180" s="1"/>
  <c r="E176"/>
  <c r="E173"/>
  <c r="E168"/>
  <c r="H168" s="1"/>
  <c r="E162"/>
  <c r="H162" s="1"/>
  <c r="E158"/>
  <c r="E155"/>
  <c r="H155" s="1"/>
  <c r="E148"/>
  <c r="H148" s="1"/>
  <c r="E142"/>
  <c r="E140"/>
  <c r="E138"/>
  <c r="E135"/>
  <c r="H135" s="1"/>
  <c r="E131"/>
  <c r="H131" s="1"/>
  <c r="E127"/>
  <c r="H127" s="1"/>
  <c r="E122"/>
  <c r="H122" s="1"/>
  <c r="E120"/>
  <c r="H120" s="1"/>
  <c r="E115"/>
  <c r="E113"/>
  <c r="E101"/>
  <c r="H101" s="1"/>
  <c r="E97"/>
  <c r="E95"/>
  <c r="E87"/>
  <c r="H87" s="1"/>
  <c r="E82"/>
  <c r="H82" s="1"/>
  <c r="E78"/>
  <c r="H78" s="1"/>
  <c r="E74"/>
  <c r="H74" s="1"/>
  <c r="E70"/>
  <c r="H70" s="1"/>
  <c r="E66"/>
  <c r="H66" s="1"/>
  <c r="E62"/>
  <c r="E60"/>
  <c r="H60" s="1"/>
  <c r="E55"/>
  <c r="H55" s="1"/>
  <c r="E48"/>
  <c r="E42"/>
  <c r="E40"/>
  <c r="E35"/>
  <c r="H35" s="1"/>
  <c r="E29"/>
  <c r="H29" s="1"/>
  <c r="E26"/>
  <c r="E17"/>
  <c r="E15"/>
  <c r="H241" l="1"/>
  <c r="K262"/>
  <c r="H262"/>
  <c r="K267"/>
  <c r="H267"/>
  <c r="K260"/>
  <c r="H260"/>
  <c r="K265"/>
  <c r="H265"/>
  <c r="H217"/>
  <c r="H220"/>
  <c r="H229"/>
  <c r="H238"/>
  <c r="H218"/>
  <c r="H221"/>
  <c r="H227"/>
  <c r="H231"/>
  <c r="H236"/>
  <c r="H252"/>
  <c r="H246"/>
  <c r="H254"/>
  <c r="H26"/>
  <c r="H42"/>
  <c r="H62"/>
  <c r="H97"/>
  <c r="H113"/>
  <c r="H140"/>
  <c r="H158"/>
  <c r="H176"/>
  <c r="H189"/>
  <c r="E188"/>
  <c r="H188" s="1"/>
  <c r="H15"/>
  <c r="H17"/>
  <c r="H40"/>
  <c r="H48"/>
  <c r="H95"/>
  <c r="H115"/>
  <c r="H138"/>
  <c r="H142"/>
  <c r="H173"/>
  <c r="H191"/>
  <c r="E100"/>
  <c r="H100" s="1"/>
  <c r="E119"/>
  <c r="E54"/>
  <c r="H54" s="1"/>
  <c r="E121"/>
  <c r="E233"/>
  <c r="E69"/>
  <c r="H69" s="1"/>
  <c r="E126"/>
  <c r="E161"/>
  <c r="E243"/>
  <c r="E167"/>
  <c r="H167" s="1"/>
  <c r="E205"/>
  <c r="E223"/>
  <c r="E209"/>
  <c r="E147"/>
  <c r="H147" s="1"/>
  <c r="E134"/>
  <c r="E130"/>
  <c r="E154"/>
  <c r="H154" s="1"/>
  <c r="E179"/>
  <c r="H179" s="1"/>
  <c r="E53"/>
  <c r="E77"/>
  <c r="H77" s="1"/>
  <c r="E28"/>
  <c r="E59"/>
  <c r="E81"/>
  <c r="H81" s="1"/>
  <c r="E65"/>
  <c r="E34"/>
  <c r="E33" s="1"/>
  <c r="E73"/>
  <c r="H73" s="1"/>
  <c r="E86"/>
  <c r="E85" s="1"/>
  <c r="E14"/>
  <c r="E112"/>
  <c r="M14"/>
  <c r="M188"/>
  <c r="M187" s="1"/>
  <c r="M186" s="1"/>
  <c r="M183" s="1"/>
  <c r="E13"/>
  <c r="M112"/>
  <c r="M111" s="1"/>
  <c r="M13"/>
  <c r="E137"/>
  <c r="M129"/>
  <c r="E118"/>
  <c r="M119"/>
  <c r="M264"/>
  <c r="M137"/>
  <c r="M133" s="1"/>
  <c r="E111"/>
  <c r="M226"/>
  <c r="M216" s="1"/>
  <c r="M175"/>
  <c r="E264"/>
  <c r="E129"/>
  <c r="E226"/>
  <c r="H226" s="1"/>
  <c r="M94"/>
  <c r="M93" s="1"/>
  <c r="E94"/>
  <c r="H94" s="1"/>
  <c r="M84"/>
  <c r="M85"/>
  <c r="M259"/>
  <c r="M258" s="1"/>
  <c r="M257" s="1"/>
  <c r="M256" s="1"/>
  <c r="M240" s="1"/>
  <c r="M173"/>
  <c r="M172" s="1"/>
  <c r="E172"/>
  <c r="E259"/>
  <c r="E125"/>
  <c r="M125"/>
  <c r="E39"/>
  <c r="H39" s="1"/>
  <c r="M39"/>
  <c r="M38" s="1"/>
  <c r="M37" s="1"/>
  <c r="M32"/>
  <c r="E32"/>
  <c r="K259" l="1"/>
  <c r="H259"/>
  <c r="K264"/>
  <c r="H264"/>
  <c r="H223"/>
  <c r="H233"/>
  <c r="H243"/>
  <c r="H33"/>
  <c r="H85"/>
  <c r="H129"/>
  <c r="H111"/>
  <c r="H118"/>
  <c r="H137"/>
  <c r="H112"/>
  <c r="H32"/>
  <c r="H125"/>
  <c r="H172"/>
  <c r="H13"/>
  <c r="H14"/>
  <c r="H86"/>
  <c r="H34"/>
  <c r="H65"/>
  <c r="H59"/>
  <c r="H28"/>
  <c r="H53"/>
  <c r="H130"/>
  <c r="H134"/>
  <c r="H209"/>
  <c r="H205"/>
  <c r="H161"/>
  <c r="H126"/>
  <c r="H121"/>
  <c r="H119"/>
  <c r="E93"/>
  <c r="E68"/>
  <c r="E38"/>
  <c r="H38" s="1"/>
  <c r="E216"/>
  <c r="E187"/>
  <c r="H187" s="1"/>
  <c r="E166"/>
  <c r="H166" s="1"/>
  <c r="E99"/>
  <c r="E84"/>
  <c r="E133"/>
  <c r="E178"/>
  <c r="H178" s="1"/>
  <c r="E153"/>
  <c r="H153" s="1"/>
  <c r="E146"/>
  <c r="H146" s="1"/>
  <c r="E80"/>
  <c r="E76"/>
  <c r="E72"/>
  <c r="E92"/>
  <c r="E258"/>
  <c r="H258" s="1"/>
  <c r="M92"/>
  <c r="M31"/>
  <c r="H216" l="1"/>
  <c r="H92"/>
  <c r="H76"/>
  <c r="H80"/>
  <c r="H84"/>
  <c r="H99"/>
  <c r="H68"/>
  <c r="H93"/>
  <c r="H72"/>
  <c r="H133"/>
  <c r="M215"/>
  <c r="M12" s="1"/>
  <c r="E257"/>
  <c r="H257" s="1"/>
  <c r="K258"/>
  <c r="E186"/>
  <c r="H186" s="1"/>
  <c r="E165"/>
  <c r="H165" s="1"/>
  <c r="E37"/>
  <c r="H37" s="1"/>
  <c r="E175"/>
  <c r="E145"/>
  <c r="H145" s="1"/>
  <c r="E152"/>
  <c r="H152" s="1"/>
  <c r="E356" i="71"/>
  <c r="E351"/>
  <c r="E349"/>
  <c r="E343"/>
  <c r="E337"/>
  <c r="E331"/>
  <c r="E327"/>
  <c r="E325"/>
  <c r="E323"/>
  <c r="E317"/>
  <c r="E303"/>
  <c r="E297"/>
  <c r="E292"/>
  <c r="E290"/>
  <c r="E285"/>
  <c r="E276"/>
  <c r="E274"/>
  <c r="E270"/>
  <c r="E266"/>
  <c r="E261"/>
  <c r="E257"/>
  <c r="E247"/>
  <c r="H247" s="1"/>
  <c r="J247" s="1"/>
  <c r="L247" s="1"/>
  <c r="E240"/>
  <c r="E238"/>
  <c r="E233"/>
  <c r="E228"/>
  <c r="E217"/>
  <c r="E214"/>
  <c r="E197"/>
  <c r="E180"/>
  <c r="E175"/>
  <c r="E171"/>
  <c r="E155"/>
  <c r="H155" s="1"/>
  <c r="J155" s="1"/>
  <c r="L155" s="1"/>
  <c r="E141"/>
  <c r="E138"/>
  <c r="E134"/>
  <c r="E110"/>
  <c r="E105"/>
  <c r="E102"/>
  <c r="E98"/>
  <c r="E94"/>
  <c r="E90"/>
  <c r="E83"/>
  <c r="E73"/>
  <c r="E68"/>
  <c r="E62"/>
  <c r="H62" s="1"/>
  <c r="E58"/>
  <c r="H58" s="1"/>
  <c r="E56"/>
  <c r="H56" s="1"/>
  <c r="E50"/>
  <c r="H50" s="1"/>
  <c r="E49"/>
  <c r="H49" s="1"/>
  <c r="E45"/>
  <c r="H45" s="1"/>
  <c r="E43"/>
  <c r="H43" s="1"/>
  <c r="E35"/>
  <c r="H35" s="1"/>
  <c r="E22"/>
  <c r="H22" s="1"/>
  <c r="E17"/>
  <c r="H17" s="1"/>
  <c r="E15"/>
  <c r="H15" s="1"/>
  <c r="F156" i="57"/>
  <c r="H73" i="71" l="1"/>
  <c r="H175" i="58"/>
  <c r="H68" i="71"/>
  <c r="H90"/>
  <c r="H98"/>
  <c r="H105"/>
  <c r="H134"/>
  <c r="H141"/>
  <c r="J141" s="1"/>
  <c r="L141" s="1"/>
  <c r="H171"/>
  <c r="J171" s="1"/>
  <c r="L171" s="1"/>
  <c r="H180"/>
  <c r="J180" s="1"/>
  <c r="L180" s="1"/>
  <c r="H214"/>
  <c r="J214" s="1"/>
  <c r="L214" s="1"/>
  <c r="H228"/>
  <c r="J228" s="1"/>
  <c r="L228" s="1"/>
  <c r="H238"/>
  <c r="J238" s="1"/>
  <c r="L238" s="1"/>
  <c r="H261"/>
  <c r="J261" s="1"/>
  <c r="L261" s="1"/>
  <c r="H270"/>
  <c r="H276"/>
  <c r="H290"/>
  <c r="H297"/>
  <c r="H317"/>
  <c r="H325"/>
  <c r="H331"/>
  <c r="H343"/>
  <c r="H83"/>
  <c r="H94"/>
  <c r="H102"/>
  <c r="H110"/>
  <c r="H138"/>
  <c r="H175"/>
  <c r="J175" s="1"/>
  <c r="L175" s="1"/>
  <c r="H197"/>
  <c r="J197" s="1"/>
  <c r="L197" s="1"/>
  <c r="H217"/>
  <c r="J217" s="1"/>
  <c r="L217" s="1"/>
  <c r="H233"/>
  <c r="J233" s="1"/>
  <c r="L233" s="1"/>
  <c r="H240"/>
  <c r="J240" s="1"/>
  <c r="L240" s="1"/>
  <c r="H257"/>
  <c r="J257" s="1"/>
  <c r="L257" s="1"/>
  <c r="H266"/>
  <c r="J266" s="1"/>
  <c r="L266" s="1"/>
  <c r="H274"/>
  <c r="H285"/>
  <c r="H292"/>
  <c r="H303"/>
  <c r="H323"/>
  <c r="H327"/>
  <c r="H337"/>
  <c r="H351"/>
  <c r="H349"/>
  <c r="H356"/>
  <c r="E246"/>
  <c r="E154"/>
  <c r="H154" s="1"/>
  <c r="J154" s="1"/>
  <c r="L154" s="1"/>
  <c r="E164" i="58"/>
  <c r="E31"/>
  <c r="E256"/>
  <c r="K257"/>
  <c r="E183"/>
  <c r="E144"/>
  <c r="H144" s="1"/>
  <c r="E151"/>
  <c r="E34" i="71"/>
  <c r="H34" s="1"/>
  <c r="E67"/>
  <c r="E82"/>
  <c r="E101"/>
  <c r="E109"/>
  <c r="E137"/>
  <c r="E174"/>
  <c r="E216"/>
  <c r="E232"/>
  <c r="E256"/>
  <c r="E284"/>
  <c r="E302"/>
  <c r="E322"/>
  <c r="E336"/>
  <c r="E353"/>
  <c r="E42"/>
  <c r="H42" s="1"/>
  <c r="E48"/>
  <c r="H48" s="1"/>
  <c r="E61"/>
  <c r="H61" s="1"/>
  <c r="E72"/>
  <c r="E89"/>
  <c r="E97"/>
  <c r="E133"/>
  <c r="E140"/>
  <c r="E178"/>
  <c r="E213"/>
  <c r="E227"/>
  <c r="E260"/>
  <c r="E269"/>
  <c r="E296"/>
  <c r="E342"/>
  <c r="E307"/>
  <c r="E301"/>
  <c r="E321"/>
  <c r="E237"/>
  <c r="E306"/>
  <c r="E21"/>
  <c r="H21" s="1"/>
  <c r="E81"/>
  <c r="E96"/>
  <c r="E340"/>
  <c r="E348"/>
  <c r="E55"/>
  <c r="H55" s="1"/>
  <c r="E231"/>
  <c r="E295"/>
  <c r="E226"/>
  <c r="E163"/>
  <c r="E273"/>
  <c r="E93"/>
  <c r="E92"/>
  <c r="E88"/>
  <c r="E14"/>
  <c r="H14" s="1"/>
  <c r="E100"/>
  <c r="E136"/>
  <c r="E196"/>
  <c r="E289"/>
  <c r="E334"/>
  <c r="E335"/>
  <c r="E66"/>
  <c r="F382" i="57"/>
  <c r="I382" s="1"/>
  <c r="M382" s="1"/>
  <c r="F380"/>
  <c r="I380" s="1"/>
  <c r="M380" s="1"/>
  <c r="F376"/>
  <c r="I376" s="1"/>
  <c r="M376" s="1"/>
  <c r="F371"/>
  <c r="I371" s="1"/>
  <c r="M371" s="1"/>
  <c r="F369"/>
  <c r="I369" s="1"/>
  <c r="M369" s="1"/>
  <c r="F364"/>
  <c r="I364" s="1"/>
  <c r="M364" s="1"/>
  <c r="F355"/>
  <c r="I355" s="1"/>
  <c r="K355" s="1"/>
  <c r="M355" s="1"/>
  <c r="F353"/>
  <c r="I353" s="1"/>
  <c r="K353" s="1"/>
  <c r="M353" s="1"/>
  <c r="F347"/>
  <c r="I347" s="1"/>
  <c r="K347" s="1"/>
  <c r="M347" s="1"/>
  <c r="F335"/>
  <c r="I335" s="1"/>
  <c r="K335" s="1"/>
  <c r="M335" s="1"/>
  <c r="F329"/>
  <c r="I329" s="1"/>
  <c r="F323"/>
  <c r="I323" s="1"/>
  <c r="F317"/>
  <c r="I317" s="1"/>
  <c r="F311"/>
  <c r="I311" s="1"/>
  <c r="F305"/>
  <c r="I305" s="1"/>
  <c r="F303"/>
  <c r="I303" s="1"/>
  <c r="F298"/>
  <c r="I298" s="1"/>
  <c r="F274"/>
  <c r="I274" s="1"/>
  <c r="F268"/>
  <c r="I268" s="1"/>
  <c r="F257"/>
  <c r="I257" s="1"/>
  <c r="F254"/>
  <c r="I254" s="1"/>
  <c r="F252"/>
  <c r="I252" s="1"/>
  <c r="F246"/>
  <c r="I246" s="1"/>
  <c r="F243"/>
  <c r="I243" s="1"/>
  <c r="F240"/>
  <c r="I240" s="1"/>
  <c r="F237"/>
  <c r="I237" s="1"/>
  <c r="F230"/>
  <c r="I230" s="1"/>
  <c r="K230" s="1"/>
  <c r="M230" s="1"/>
  <c r="F224"/>
  <c r="I224" s="1"/>
  <c r="K224" s="1"/>
  <c r="M224" s="1"/>
  <c r="F219"/>
  <c r="I219" s="1"/>
  <c r="K219" s="1"/>
  <c r="M219" s="1"/>
  <c r="F217"/>
  <c r="I217" s="1"/>
  <c r="K217" s="1"/>
  <c r="M217" s="1"/>
  <c r="F210"/>
  <c r="I210" s="1"/>
  <c r="K210" s="1"/>
  <c r="M210" s="1"/>
  <c r="F203"/>
  <c r="I203" s="1"/>
  <c r="K203" s="1"/>
  <c r="M203" s="1"/>
  <c r="F194"/>
  <c r="I194" s="1"/>
  <c r="K194" s="1"/>
  <c r="M194" s="1"/>
  <c r="F187"/>
  <c r="I187" s="1"/>
  <c r="K187" s="1"/>
  <c r="M187" s="1"/>
  <c r="F180"/>
  <c r="I180" s="1"/>
  <c r="K180" s="1"/>
  <c r="M180" s="1"/>
  <c r="F174"/>
  <c r="I174" s="1"/>
  <c r="K174" s="1"/>
  <c r="M174" s="1"/>
  <c r="F172"/>
  <c r="I172" s="1"/>
  <c r="K172" s="1"/>
  <c r="M172" s="1"/>
  <c r="F163"/>
  <c r="F161"/>
  <c r="F158"/>
  <c r="F150"/>
  <c r="F144"/>
  <c r="F138"/>
  <c r="F135"/>
  <c r="F129"/>
  <c r="I129" s="1"/>
  <c r="K129" s="1"/>
  <c r="M129" s="1"/>
  <c r="F127"/>
  <c r="I127" s="1"/>
  <c r="K127" s="1"/>
  <c r="M127" s="1"/>
  <c r="F120"/>
  <c r="F110"/>
  <c r="F106"/>
  <c r="F101"/>
  <c r="F98"/>
  <c r="F94"/>
  <c r="F81"/>
  <c r="F77"/>
  <c r="F73"/>
  <c r="F69"/>
  <c r="F63"/>
  <c r="F57"/>
  <c r="F53"/>
  <c r="F51"/>
  <c r="F45"/>
  <c r="F36"/>
  <c r="F35"/>
  <c r="F27"/>
  <c r="F25"/>
  <c r="F20"/>
  <c r="F18"/>
  <c r="H72" i="71" l="1"/>
  <c r="H151" i="58"/>
  <c r="H183"/>
  <c r="H164"/>
  <c r="H31"/>
  <c r="E240"/>
  <c r="H256"/>
  <c r="H66" i="71"/>
  <c r="H67"/>
  <c r="E65"/>
  <c r="H196"/>
  <c r="J196" s="1"/>
  <c r="L196" s="1"/>
  <c r="H100"/>
  <c r="H88"/>
  <c r="H93"/>
  <c r="H163"/>
  <c r="J163" s="1"/>
  <c r="L163" s="1"/>
  <c r="H295"/>
  <c r="H340"/>
  <c r="H81"/>
  <c r="H306"/>
  <c r="H321"/>
  <c r="E320"/>
  <c r="H320" s="1"/>
  <c r="H307"/>
  <c r="H296"/>
  <c r="H260"/>
  <c r="J260" s="1"/>
  <c r="L260" s="1"/>
  <c r="H213"/>
  <c r="J213" s="1"/>
  <c r="L213" s="1"/>
  <c r="H140"/>
  <c r="J140" s="1"/>
  <c r="L140" s="1"/>
  <c r="H97"/>
  <c r="H322"/>
  <c r="H284"/>
  <c r="H232"/>
  <c r="J232" s="1"/>
  <c r="L232" s="1"/>
  <c r="H174"/>
  <c r="J174" s="1"/>
  <c r="L174" s="1"/>
  <c r="H109"/>
  <c r="H82"/>
  <c r="H246"/>
  <c r="J246" s="1"/>
  <c r="L246" s="1"/>
  <c r="H334"/>
  <c r="H335"/>
  <c r="H289"/>
  <c r="H136"/>
  <c r="H92"/>
  <c r="H273"/>
  <c r="H226"/>
  <c r="J226" s="1"/>
  <c r="L226" s="1"/>
  <c r="H231"/>
  <c r="J231" s="1"/>
  <c r="L231" s="1"/>
  <c r="H96"/>
  <c r="H237"/>
  <c r="J237" s="1"/>
  <c r="L237" s="1"/>
  <c r="H301"/>
  <c r="H342"/>
  <c r="H269"/>
  <c r="H227"/>
  <c r="J227" s="1"/>
  <c r="L227" s="1"/>
  <c r="H178"/>
  <c r="J178" s="1"/>
  <c r="L178" s="1"/>
  <c r="H133"/>
  <c r="H89"/>
  <c r="H336"/>
  <c r="H302"/>
  <c r="H256"/>
  <c r="J256" s="1"/>
  <c r="L256" s="1"/>
  <c r="H216"/>
  <c r="J216" s="1"/>
  <c r="L216" s="1"/>
  <c r="H137"/>
  <c r="H101"/>
  <c r="H353"/>
  <c r="H348"/>
  <c r="E40"/>
  <c r="H40" s="1"/>
  <c r="E153"/>
  <c r="E215" i="58"/>
  <c r="H215" s="1"/>
  <c r="E173" i="71"/>
  <c r="E245"/>
  <c r="F236" i="57"/>
  <c r="I236" s="1"/>
  <c r="F34"/>
  <c r="F44"/>
  <c r="F62"/>
  <c r="F80"/>
  <c r="F97"/>
  <c r="F105"/>
  <c r="F109"/>
  <c r="F137"/>
  <c r="F149"/>
  <c r="F179"/>
  <c r="I179" s="1"/>
  <c r="K179" s="1"/>
  <c r="M179" s="1"/>
  <c r="F193"/>
  <c r="I193" s="1"/>
  <c r="K193" s="1"/>
  <c r="M193" s="1"/>
  <c r="F239"/>
  <c r="I239" s="1"/>
  <c r="F245"/>
  <c r="I245" s="1"/>
  <c r="F316"/>
  <c r="I316" s="1"/>
  <c r="F346"/>
  <c r="I346" s="1"/>
  <c r="K346" s="1"/>
  <c r="M346" s="1"/>
  <c r="F375"/>
  <c r="I375" s="1"/>
  <c r="M375" s="1"/>
  <c r="F56"/>
  <c r="F93"/>
  <c r="F100"/>
  <c r="F134"/>
  <c r="F143"/>
  <c r="F155"/>
  <c r="F186"/>
  <c r="I186" s="1"/>
  <c r="K186" s="1"/>
  <c r="M186" s="1"/>
  <c r="F198"/>
  <c r="I198" s="1"/>
  <c r="K198" s="1"/>
  <c r="M198" s="1"/>
  <c r="F223"/>
  <c r="I223" s="1"/>
  <c r="K223" s="1"/>
  <c r="M223" s="1"/>
  <c r="F242"/>
  <c r="I242" s="1"/>
  <c r="F256"/>
  <c r="I256" s="1"/>
  <c r="F310"/>
  <c r="I310" s="1"/>
  <c r="F322"/>
  <c r="I322" s="1"/>
  <c r="F334"/>
  <c r="I334" s="1"/>
  <c r="K334" s="1"/>
  <c r="M334" s="1"/>
  <c r="F363"/>
  <c r="I363" s="1"/>
  <c r="M363" s="1"/>
  <c r="F229"/>
  <c r="I229" s="1"/>
  <c r="K229" s="1"/>
  <c r="M229" s="1"/>
  <c r="E288" i="71"/>
  <c r="E162"/>
  <c r="E347"/>
  <c r="E20"/>
  <c r="H20" s="1"/>
  <c r="E236"/>
  <c r="E300"/>
  <c r="E341"/>
  <c r="E212"/>
  <c r="E185"/>
  <c r="E132"/>
  <c r="E71"/>
  <c r="E60"/>
  <c r="H60" s="1"/>
  <c r="E41"/>
  <c r="H41" s="1"/>
  <c r="E283"/>
  <c r="E108"/>
  <c r="E28"/>
  <c r="H28" s="1"/>
  <c r="E12"/>
  <c r="H12" s="1"/>
  <c r="E294"/>
  <c r="E333"/>
  <c r="E195"/>
  <c r="E272"/>
  <c r="H272" s="1"/>
  <c r="E225"/>
  <c r="E54"/>
  <c r="H54" s="1"/>
  <c r="E339"/>
  <c r="E80"/>
  <c r="E305"/>
  <c r="F297" i="57"/>
  <c r="I297" s="1"/>
  <c r="F273"/>
  <c r="I273" s="1"/>
  <c r="F264"/>
  <c r="I264" s="1"/>
  <c r="F76"/>
  <c r="F72"/>
  <c r="F68"/>
  <c r="E127" i="71"/>
  <c r="F328" i="57"/>
  <c r="I328" s="1"/>
  <c r="F327"/>
  <c r="I327" s="1"/>
  <c r="F352"/>
  <c r="I352" s="1"/>
  <c r="K352" s="1"/>
  <c r="M352" s="1"/>
  <c r="E13" i="71"/>
  <c r="H13" s="1"/>
  <c r="E346"/>
  <c r="E19"/>
  <c r="H19" s="1"/>
  <c r="F368" i="57"/>
  <c r="I368" s="1"/>
  <c r="M368" s="1"/>
  <c r="E87" i="71"/>
  <c r="F209" i="57"/>
  <c r="I209" s="1"/>
  <c r="K209" s="1"/>
  <c r="M209" s="1"/>
  <c r="F205"/>
  <c r="I205" s="1"/>
  <c r="K205" s="1"/>
  <c r="M205" s="1"/>
  <c r="F17"/>
  <c r="F24"/>
  <c r="F302"/>
  <c r="I302" s="1"/>
  <c r="F321"/>
  <c r="I321" s="1"/>
  <c r="F50"/>
  <c r="F126"/>
  <c r="I126" s="1"/>
  <c r="K126" s="1"/>
  <c r="M126" s="1"/>
  <c r="F197"/>
  <c r="I197" s="1"/>
  <c r="K197" s="1"/>
  <c r="M197" s="1"/>
  <c r="F379"/>
  <c r="I379" s="1"/>
  <c r="M379" s="1"/>
  <c r="F96"/>
  <c r="F345"/>
  <c r="I345" s="1"/>
  <c r="K345" s="1"/>
  <c r="M345" s="1"/>
  <c r="F108"/>
  <c r="F171"/>
  <c r="I171" s="1"/>
  <c r="K171" s="1"/>
  <c r="M171" s="1"/>
  <c r="F287"/>
  <c r="I287" s="1"/>
  <c r="F296"/>
  <c r="I296" s="1"/>
  <c r="F216"/>
  <c r="I216" s="1"/>
  <c r="K216" s="1"/>
  <c r="M216" s="1"/>
  <c r="F92"/>
  <c r="F141"/>
  <c r="F160"/>
  <c r="F185"/>
  <c r="I185" s="1"/>
  <c r="K185" s="1"/>
  <c r="M185" s="1"/>
  <c r="F215"/>
  <c r="I215" s="1"/>
  <c r="K215" s="1"/>
  <c r="M215" s="1"/>
  <c r="F251"/>
  <c r="I251" s="1"/>
  <c r="F60"/>
  <c r="F61"/>
  <c r="F326"/>
  <c r="I326" s="1"/>
  <c r="F147"/>
  <c r="H71" i="71" l="1"/>
  <c r="H240" i="58"/>
  <c r="H65" i="71"/>
  <c r="H87"/>
  <c r="H80"/>
  <c r="H333"/>
  <c r="H108"/>
  <c r="H185"/>
  <c r="J185" s="1"/>
  <c r="L185" s="1"/>
  <c r="H341"/>
  <c r="H236"/>
  <c r="J236" s="1"/>
  <c r="L236" s="1"/>
  <c r="H288"/>
  <c r="H173"/>
  <c r="J173" s="1"/>
  <c r="L173" s="1"/>
  <c r="H153"/>
  <c r="J153" s="1"/>
  <c r="L153" s="1"/>
  <c r="H127"/>
  <c r="H305"/>
  <c r="H339"/>
  <c r="H225"/>
  <c r="J225" s="1"/>
  <c r="L225" s="1"/>
  <c r="H195"/>
  <c r="J195" s="1"/>
  <c r="L195" s="1"/>
  <c r="H294"/>
  <c r="H283"/>
  <c r="H132"/>
  <c r="H212"/>
  <c r="J212" s="1"/>
  <c r="L212" s="1"/>
  <c r="H300"/>
  <c r="H162"/>
  <c r="J162" s="1"/>
  <c r="L162" s="1"/>
  <c r="H245"/>
  <c r="J245" s="1"/>
  <c r="L245" s="1"/>
  <c r="H346"/>
  <c r="H347"/>
  <c r="E287"/>
  <c r="F15" i="57"/>
  <c r="E268" i="71"/>
  <c r="E12" i="58"/>
  <c r="H12" s="1"/>
  <c r="K12" s="1"/>
  <c r="E194" i="71"/>
  <c r="F133" i="57"/>
  <c r="F49"/>
  <c r="F16"/>
  <c r="F309"/>
  <c r="I309" s="1"/>
  <c r="F222"/>
  <c r="I222" s="1"/>
  <c r="K222" s="1"/>
  <c r="M222" s="1"/>
  <c r="F142"/>
  <c r="F55"/>
  <c r="F315"/>
  <c r="I315" s="1"/>
  <c r="F192"/>
  <c r="I192" s="1"/>
  <c r="K192" s="1"/>
  <c r="M192" s="1"/>
  <c r="F178"/>
  <c r="I178" s="1"/>
  <c r="K178" s="1"/>
  <c r="M178" s="1"/>
  <c r="F148"/>
  <c r="F104"/>
  <c r="F79"/>
  <c r="F43"/>
  <c r="F29"/>
  <c r="F214"/>
  <c r="I214" s="1"/>
  <c r="K214" s="1"/>
  <c r="M214" s="1"/>
  <c r="F154"/>
  <c r="F103"/>
  <c r="F196"/>
  <c r="I196" s="1"/>
  <c r="K196" s="1"/>
  <c r="M196" s="1"/>
  <c r="F146"/>
  <c r="F325"/>
  <c r="I325" s="1"/>
  <c r="F250"/>
  <c r="I250" s="1"/>
  <c r="F184"/>
  <c r="I184" s="1"/>
  <c r="K184" s="1"/>
  <c r="M184" s="1"/>
  <c r="F140"/>
  <c r="F286"/>
  <c r="I286" s="1"/>
  <c r="F170"/>
  <c r="I170" s="1"/>
  <c r="K170" s="1"/>
  <c r="M170" s="1"/>
  <c r="F344"/>
  <c r="I344" s="1"/>
  <c r="K344" s="1"/>
  <c r="M344" s="1"/>
  <c r="F378"/>
  <c r="I378" s="1"/>
  <c r="M378" s="1"/>
  <c r="F125"/>
  <c r="I125" s="1"/>
  <c r="K125" s="1"/>
  <c r="M125" s="1"/>
  <c r="F320"/>
  <c r="I320" s="1"/>
  <c r="F228"/>
  <c r="I228" s="1"/>
  <c r="K228" s="1"/>
  <c r="M228" s="1"/>
  <c r="E244" i="71"/>
  <c r="E319"/>
  <c r="E27"/>
  <c r="H27" s="1"/>
  <c r="E107"/>
  <c r="E282"/>
  <c r="E184"/>
  <c r="E211"/>
  <c r="H211" s="1"/>
  <c r="J211" s="1"/>
  <c r="L211" s="1"/>
  <c r="E299"/>
  <c r="E230"/>
  <c r="E345"/>
  <c r="E161"/>
  <c r="H161" s="1"/>
  <c r="J161" s="1"/>
  <c r="L161" s="1"/>
  <c r="E79"/>
  <c r="E11"/>
  <c r="E104"/>
  <c r="F301" i="57"/>
  <c r="I301" s="1"/>
  <c r="F272"/>
  <c r="I272" s="1"/>
  <c r="F263"/>
  <c r="I263" s="1"/>
  <c r="F75"/>
  <c r="F71"/>
  <c r="F67"/>
  <c r="F374"/>
  <c r="I374" s="1"/>
  <c r="M374" s="1"/>
  <c r="F83"/>
  <c r="F351"/>
  <c r="I351" s="1"/>
  <c r="K351" s="1"/>
  <c r="M351" s="1"/>
  <c r="F23"/>
  <c r="F91"/>
  <c r="F152"/>
  <c r="I152" s="1"/>
  <c r="H11" i="71" l="1"/>
  <c r="H79"/>
  <c r="H299"/>
  <c r="H184"/>
  <c r="J184" s="1"/>
  <c r="L184" s="1"/>
  <c r="H107"/>
  <c r="H319"/>
  <c r="H104"/>
  <c r="H230"/>
  <c r="J230" s="1"/>
  <c r="L230" s="1"/>
  <c r="H282"/>
  <c r="H244"/>
  <c r="J244" s="1"/>
  <c r="L244" s="1"/>
  <c r="H194"/>
  <c r="J194" s="1"/>
  <c r="L194" s="1"/>
  <c r="H268"/>
  <c r="H287"/>
  <c r="H345"/>
  <c r="E152"/>
  <c r="E210"/>
  <c r="F132" i="57"/>
  <c r="F227"/>
  <c r="I227" s="1"/>
  <c r="K227" s="1"/>
  <c r="M227" s="1"/>
  <c r="F191"/>
  <c r="I191" s="1"/>
  <c r="K191" s="1"/>
  <c r="M191" s="1"/>
  <c r="F350"/>
  <c r="I350" s="1"/>
  <c r="K350" s="1"/>
  <c r="M350" s="1"/>
  <c r="F124"/>
  <c r="I124" s="1"/>
  <c r="K124" s="1"/>
  <c r="M124" s="1"/>
  <c r="F343"/>
  <c r="I343" s="1"/>
  <c r="K343" s="1"/>
  <c r="M343" s="1"/>
  <c r="F183"/>
  <c r="I183" s="1"/>
  <c r="K183" s="1"/>
  <c r="M183" s="1"/>
  <c r="F319"/>
  <c r="I319" s="1"/>
  <c r="F42"/>
  <c r="F177"/>
  <c r="I177" s="1"/>
  <c r="K177" s="1"/>
  <c r="M177" s="1"/>
  <c r="F314"/>
  <c r="I314" s="1"/>
  <c r="F308"/>
  <c r="I308" s="1"/>
  <c r="F169"/>
  <c r="I169" s="1"/>
  <c r="K169" s="1"/>
  <c r="M169" s="1"/>
  <c r="F249"/>
  <c r="I249" s="1"/>
  <c r="F22"/>
  <c r="F153"/>
  <c r="E183" i="71"/>
  <c r="H183" s="1"/>
  <c r="J183" s="1"/>
  <c r="L183" s="1"/>
  <c r="E243"/>
  <c r="E281"/>
  <c r="F295" i="57"/>
  <c r="I295" s="1"/>
  <c r="F262"/>
  <c r="I262" s="1"/>
  <c r="F66"/>
  <c r="H281" i="71" l="1"/>
  <c r="H243"/>
  <c r="J243" s="1"/>
  <c r="L243" s="1"/>
  <c r="H210"/>
  <c r="J210" s="1"/>
  <c r="L210" s="1"/>
  <c r="H152"/>
  <c r="J152" s="1"/>
  <c r="L152" s="1"/>
  <c r="E182"/>
  <c r="F226" i="57"/>
  <c r="I226" s="1"/>
  <c r="K226" s="1"/>
  <c r="M226" s="1"/>
  <c r="F14"/>
  <c r="F168"/>
  <c r="I168" s="1"/>
  <c r="K168" s="1"/>
  <c r="M168" s="1"/>
  <c r="F307"/>
  <c r="I307" s="1"/>
  <c r="F313"/>
  <c r="I313" s="1"/>
  <c r="F182"/>
  <c r="I182" s="1"/>
  <c r="K182" s="1"/>
  <c r="M182" s="1"/>
  <c r="F342"/>
  <c r="I342" s="1"/>
  <c r="K342" s="1"/>
  <c r="M342" s="1"/>
  <c r="F123"/>
  <c r="I123" s="1"/>
  <c r="K123" s="1"/>
  <c r="M123" s="1"/>
  <c r="F349"/>
  <c r="I349" s="1"/>
  <c r="K349" s="1"/>
  <c r="M349" s="1"/>
  <c r="E242" i="71"/>
  <c r="F261" i="57"/>
  <c r="I261" s="1"/>
  <c r="F13"/>
  <c r="C14" i="59"/>
  <c r="E14" s="1"/>
  <c r="H182" i="71" l="1"/>
  <c r="J182" s="1"/>
  <c r="L182" s="1"/>
  <c r="H242"/>
  <c r="J242" s="1"/>
  <c r="L242" s="1"/>
  <c r="F213" i="57"/>
  <c r="I213" s="1"/>
  <c r="K213" s="1"/>
  <c r="M213" s="1"/>
  <c r="E10" i="71"/>
  <c r="F122" i="57"/>
  <c r="I122" s="1"/>
  <c r="K122" s="1"/>
  <c r="M122" s="1"/>
  <c r="F167"/>
  <c r="I167" s="1"/>
  <c r="K167" s="1"/>
  <c r="M167" s="1"/>
  <c r="F341"/>
  <c r="I341" s="1"/>
  <c r="K341" s="1"/>
  <c r="M341" s="1"/>
  <c r="F260"/>
  <c r="I260" s="1"/>
  <c r="C19" i="59"/>
  <c r="E19" s="1"/>
  <c r="H10" i="71" l="1"/>
  <c r="J10" s="1"/>
  <c r="L10" s="1"/>
  <c r="F259" i="57"/>
  <c r="I259" s="1"/>
  <c r="F12" l="1"/>
  <c r="I12" s="1"/>
  <c r="K12" s="1"/>
  <c r="M12" s="1"/>
  <c r="C12" i="59"/>
  <c r="E12" s="1"/>
  <c r="C11" l="1"/>
  <c r="E11" s="1"/>
  <c r="I19" l="1"/>
  <c r="C16"/>
  <c r="E16" s="1"/>
  <c r="E1048576" s="1"/>
</calcChain>
</file>

<file path=xl/sharedStrings.xml><?xml version="1.0" encoding="utf-8"?>
<sst xmlns="http://schemas.openxmlformats.org/spreadsheetml/2006/main" count="3151" uniqueCount="643">
  <si>
    <t>Осуществление полномочий Республики Северная Осетия-Алания по организации работы детских оздоровительных лагерей дневного пребывания детей при муниципальных образовательных учреждениях республики в каникулярное время</t>
  </si>
  <si>
    <t>Гранты начинающим предпринимателям на создание собственного бизнеса</t>
  </si>
  <si>
    <t>Подпрограмма  "Развитие системы художественного образования в Алагирском районе"</t>
  </si>
  <si>
    <t>Обеспечение деятельности учреждений дополнительного образования в сфере культуры</t>
  </si>
  <si>
    <t>Подпрограмма  "Реализация муниципальной политики в сфере культуры на территории Алагирского района"</t>
  </si>
  <si>
    <t>Обеспечение деятельности культурно-досуговых учреждений</t>
  </si>
  <si>
    <t>Обеспечение деятельности музеев</t>
  </si>
  <si>
    <t>Обеспечение деятельности библиотек</t>
  </si>
  <si>
    <t>Молодежная политика</t>
  </si>
  <si>
    <t>Подпрограмма "Оздоровительная кампания детей"</t>
  </si>
  <si>
    <t>Предоставление молодым семьям социальных выплат в установленном порядке</t>
  </si>
  <si>
    <t>Подпрограмма "Развитие системы дошкольного образования"</t>
  </si>
  <si>
    <t>Софинансирование по соглашению</t>
  </si>
  <si>
    <t>Непрограммные расходы</t>
  </si>
  <si>
    <t>Резервные фонды</t>
  </si>
  <si>
    <t>Уплата налогов, сборов и иных платежей</t>
  </si>
  <si>
    <t>Обеспечение функционирования аппарата управления образования АМС Алагирского района</t>
  </si>
  <si>
    <t>Подпрограмма "Реализация муниципальной политики в сфере культуры на территории Алагирского района"</t>
  </si>
  <si>
    <t>Подпрограмма "Поддержка семьи и детства"</t>
  </si>
  <si>
    <t>78 00 0 00000</t>
  </si>
  <si>
    <t>0107</t>
  </si>
  <si>
    <t xml:space="preserve"> Обеспечение проведения выборов и референдумов</t>
  </si>
  <si>
    <t>Другие вопросы в области национальной экономики</t>
  </si>
  <si>
    <t>0709</t>
  </si>
  <si>
    <t>0314</t>
  </si>
  <si>
    <t>Источники финансирования дефицита бюджета</t>
  </si>
  <si>
    <t>Другие вопросы в области социальной политики</t>
  </si>
  <si>
    <t>0501</t>
  </si>
  <si>
    <t>Жилищное хозяйство</t>
  </si>
  <si>
    <t>Межбюджетные трансферты сельским поселениям</t>
  </si>
  <si>
    <t>Межбюджетные трансферты городскому поселению</t>
  </si>
  <si>
    <t>Дотации на выравнивание бюджетной обеспеченности городских поселений из регионального фонда финансовой поддержки</t>
  </si>
  <si>
    <t>Дотации на выравнивание бюджетной обеспеченности сельских поселений из регионального фонда финансовой поддержки</t>
  </si>
  <si>
    <t>Дотации на выравнивание бюджетной обеспеченности сельских поселений из районного фонда финансовой поддержки</t>
  </si>
  <si>
    <t>Субсидии юридическим лицам (кроме некоммерческих организаций), индивидуальным предпринимателям, физическим лицам</t>
  </si>
  <si>
    <t>Межбюджетные трансферты городским поселениям</t>
  </si>
  <si>
    <t>Другие вопросы в области образования</t>
  </si>
  <si>
    <t>870</t>
  </si>
  <si>
    <t>730</t>
  </si>
  <si>
    <t>Резервные средства</t>
  </si>
  <si>
    <t>Специальные расходы</t>
  </si>
  <si>
    <t>810</t>
  </si>
  <si>
    <t>Субвенции</t>
  </si>
  <si>
    <t>530</t>
  </si>
  <si>
    <t>Кредиты кредитных организаций в валюте Российской Федерации</t>
  </si>
  <si>
    <t>1004</t>
  </si>
  <si>
    <t>Комитет по делам молодежи, физической культуре и спорта АМС Алагирского района</t>
  </si>
  <si>
    <t>0707</t>
  </si>
  <si>
    <t>1100</t>
  </si>
  <si>
    <t xml:space="preserve">Физическая культура </t>
  </si>
  <si>
    <t>1003</t>
  </si>
  <si>
    <t>Управление культуры АМС Алагирского района</t>
  </si>
  <si>
    <t xml:space="preserve">КУЛЬТУРА, КИНЕМАТОГРАФИЯ </t>
  </si>
  <si>
    <t>0800</t>
  </si>
  <si>
    <t>0801</t>
  </si>
  <si>
    <t>0804</t>
  </si>
  <si>
    <t>Обслуживание государственного внутреннего и муниципального долга</t>
  </si>
  <si>
    <t>1401</t>
  </si>
  <si>
    <t>Охрана семьи и детства</t>
  </si>
  <si>
    <t>Социальное обеспечение населения</t>
  </si>
  <si>
    <t>05 02</t>
  </si>
  <si>
    <t>Администрация местного самоуправления Алагирского района</t>
  </si>
  <si>
    <t>Финансовое управление АМС Алагирского района</t>
  </si>
  <si>
    <t>Дорожное хозяйство (дорожные фонды)</t>
  </si>
  <si>
    <t>0409</t>
  </si>
  <si>
    <t>СОЦИАЛЬНАЯ ПОЛИТИКА</t>
  </si>
  <si>
    <t>000 01 02 00 00 00 0000 000</t>
  </si>
  <si>
    <t>000 01 02 00 00 00 0000 700</t>
  </si>
  <si>
    <t>000 01 02 00 00 05 0000 710</t>
  </si>
  <si>
    <t>000 01 03 00 00 00 0000 000</t>
  </si>
  <si>
    <t>0113</t>
  </si>
  <si>
    <t>ГЛ</t>
  </si>
  <si>
    <t>Раздел, подраздел</t>
  </si>
  <si>
    <t>Вид расходов</t>
  </si>
  <si>
    <t xml:space="preserve">ВСЕГО 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</si>
  <si>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</si>
  <si>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</si>
  <si>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</si>
  <si>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</si>
  <si>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</si>
  <si>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Обеспечение функционирования управления по земельным отношениям, собственности и сельскому хозяйству АМС Алагирского района</t>
  </si>
  <si>
    <t>Другие вопросы в области культуры, кинематографии</t>
  </si>
  <si>
    <t>110</t>
  </si>
  <si>
    <t>610</t>
  </si>
  <si>
    <t>Субсидии бюджетным учреждениям</t>
  </si>
  <si>
    <t>Расходы на выплаты персоналу казенных учреждений</t>
  </si>
  <si>
    <t>310</t>
  </si>
  <si>
    <t>Публичные нормативные социальные выплаты гражданам</t>
  </si>
  <si>
    <t>320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</si>
  <si>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</si>
  <si>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Социальные выплаты гражданам, кроме публичных нормативных социальных выплат</t>
  </si>
  <si>
    <t>Процентные платежи по муниципальному долгу</t>
  </si>
  <si>
    <t>Строительство, реконструкция и содержание автомобильных дорог общего пользования</t>
  </si>
  <si>
    <t>Наименование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</si>
  <si>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</si>
  <si>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</si>
  <si>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</si>
  <si>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</si>
  <si>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0700</t>
  </si>
  <si>
    <t>ОБРАЗОВАНИЕ</t>
  </si>
  <si>
    <t>ФИЗИЧЕСКАЯ КУЛЬТУРА И СПОРТ</t>
  </si>
  <si>
    <t>СРЕДСТВА МАССОВОЙ ИНФОРМАЦИИ</t>
  </si>
  <si>
    <t>1200</t>
  </si>
  <si>
    <t>ОБСЛУЖИВАНИЕ ГОСУДАРСТВЕННОГО И МУНИЦИПАЛЬНОГО ДОЛГА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</si>
  <si>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</si>
  <si>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</si>
  <si>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Расходы на обеспечение функций муниципальных органов</t>
  </si>
  <si>
    <t>Обеспечение функционирования Единой дежурно-диспетчерской службы Алагирского района</t>
  </si>
  <si>
    <t>Периодические издания, учрежденные органами местного самоуправления</t>
  </si>
  <si>
    <t>Проведение муниципальных выборов</t>
  </si>
  <si>
    <t>Управление по земельным отношениям, собственности и сельскому хозяйству АМС Алагирского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</si>
  <si>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</si>
  <si>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администрации местного самоуправления</t>
  </si>
  <si>
    <t>Целевая статья</t>
  </si>
  <si>
    <t>240</t>
  </si>
  <si>
    <t>Иные закупки товаров, работ и услуг для обеспечения государственных (муниципальных) нужд</t>
  </si>
  <si>
    <t>0309</t>
  </si>
  <si>
    <t>Расходы на выплаты по оплате труда работников муниципальных органов</t>
  </si>
  <si>
    <t>120</t>
  </si>
  <si>
    <t>Расходы на выплаты персоналу государственных (муниципальных) органов</t>
  </si>
  <si>
    <t>Расходы на выполнение функций муниципальных органов</t>
  </si>
  <si>
    <t>Обеспечение функционирования финансового управления АМС Алагирского района</t>
  </si>
  <si>
    <t>Обеспечение функционирования контрольно-счетной палаты Алагирского района</t>
  </si>
  <si>
    <t>Обеспечение функционирования административной комиссии</t>
  </si>
  <si>
    <t>Подпрограмма "Развитие системы общего образования"</t>
  </si>
  <si>
    <t>Подпрограмма "Развитие системы дополнительного образования"</t>
  </si>
  <si>
    <t xml:space="preserve">Обеспечение деятельности учебно-методических кабинетов, централизованной бухгалтерии, ремонтно-строительной бригады и информационно-ресурсного центра </t>
  </si>
  <si>
    <t>Обеспечение функционирования  редакции газеты "Заря"</t>
  </si>
  <si>
    <t>Субвенция на осуществление первичного воинского учета на территориях, где отсутствуют военные комиссариаты</t>
  </si>
  <si>
    <t>Обеспечение функционирования аппарата управления культуры АМС Алагирского района</t>
  </si>
  <si>
    <t>850</t>
  </si>
  <si>
    <t>(тыс. руб.)</t>
  </si>
  <si>
    <t>Коды классификации источников финансирования дефицитов бюджетов</t>
  </si>
  <si>
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</si>
  <si>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</si>
  <si>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</si>
  <si>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</si>
  <si>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</si>
  <si>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000 01 02 00 00 05 0000 810</t>
  </si>
  <si>
    <t>Погашение  бюджетами муниципальных районов кредитов от кредитных организаций в валюте Российской Федерации</t>
  </si>
  <si>
    <t xml:space="preserve">Бюджетные кредиты от других бюджетов бюджетной системы Российской Федерации </t>
  </si>
  <si>
    <t>000 01 03 01 00 00 0000 700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</si>
  <si>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</si>
  <si>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</si>
  <si>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в валюте Российской Федерации</t>
  </si>
  <si>
    <t>000 01 03 01 00 00 0000 800</t>
  </si>
  <si>
    <t>000 01 03 01 00 05 0000 810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</si>
  <si>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</si>
  <si>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Единая дежурно-диспетчерская служба Алагирского района</t>
  </si>
  <si>
    <t>Расходы на проектно-сметную документацию, экспертизу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</si>
  <si>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</si>
  <si>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Другие общегосударственные вопросы</t>
  </si>
  <si>
    <t>Мероприятия в области социальной политики</t>
  </si>
  <si>
    <t>1000</t>
  </si>
  <si>
    <t>76 0 00 00000</t>
  </si>
  <si>
    <t>76 1 00 00000</t>
  </si>
  <si>
    <t>76 1 00 40010</t>
  </si>
  <si>
    <t>76 1 00 40020</t>
  </si>
  <si>
    <t>76 2 00 00000</t>
  </si>
  <si>
    <t>76 2 00 40010</t>
  </si>
  <si>
    <t>76 2 00 40020</t>
  </si>
  <si>
    <t>476</t>
  </si>
  <si>
    <t>77 0 00 00000</t>
  </si>
  <si>
    <t>77 3 00 00000</t>
  </si>
  <si>
    <t>77 3 00 40010</t>
  </si>
  <si>
    <t>77 3 00 40020</t>
  </si>
  <si>
    <t>77 4 00 00000</t>
  </si>
  <si>
    <t>77 4 00 40010</t>
  </si>
  <si>
    <t>77 4 00 40020</t>
  </si>
  <si>
    <t>78 1 00 00000</t>
  </si>
  <si>
    <t>78 1 00 40010</t>
  </si>
  <si>
    <t>92 0 00 00000</t>
  </si>
  <si>
    <t>99 0 00 00000</t>
  </si>
  <si>
    <t>99 7 00 00000</t>
  </si>
  <si>
    <t>99 7 00 42700</t>
  </si>
  <si>
    <t>78 0 00 00000</t>
  </si>
  <si>
    <t>78 2 00 00000</t>
  </si>
  <si>
    <t xml:space="preserve"> 78 2 00 22740</t>
  </si>
  <si>
    <t>78 2 00 22740</t>
  </si>
  <si>
    <t>06 0 00 00000</t>
  </si>
  <si>
    <t>07 0 00 00000</t>
  </si>
  <si>
    <t>08 0 00 40140</t>
  </si>
  <si>
    <t>09 0 00 00000</t>
  </si>
  <si>
    <t>02 0 00 00000</t>
  </si>
  <si>
    <t>14 0 00 00000</t>
  </si>
  <si>
    <t>15 0 00 00000</t>
  </si>
  <si>
    <t>01 0 00 00000</t>
  </si>
  <si>
    <t>77 5 00 00000</t>
  </si>
  <si>
    <t>77 5 00 40010</t>
  </si>
  <si>
    <t>77 5 00 40020</t>
  </si>
  <si>
    <t>99 1 00 00000</t>
  </si>
  <si>
    <t>77 7 00 00000</t>
  </si>
  <si>
    <t>77 7 00 40010</t>
  </si>
  <si>
    <t>77 7 00 40020</t>
  </si>
  <si>
    <t>16 0 00 00000</t>
  </si>
  <si>
    <t>10 0 00 00000</t>
  </si>
  <si>
    <t>17 0 00 00000</t>
  </si>
  <si>
    <t>17 0 00 49000</t>
  </si>
  <si>
    <t>19 0 00 00000</t>
  </si>
  <si>
    <t>11 0 00 00000</t>
  </si>
  <si>
    <t>11 1 00 00000</t>
  </si>
  <si>
    <t>Оказание материальной помощи участникам ВОВ</t>
  </si>
  <si>
    <t>Помощь гражданам, оказавшимся в трудной жизненной ситуации</t>
  </si>
  <si>
    <t xml:space="preserve">Обеспечение деятельности отдельных муниципальных органов </t>
  </si>
  <si>
    <t>Обеспечение функционирования местных администраций</t>
  </si>
  <si>
    <t>Обеспечение функционирования представительных органов муниципальных образований</t>
  </si>
  <si>
    <t xml:space="preserve">Обеспечение функционирования местных администраций </t>
  </si>
  <si>
    <t>Сельское хозяйство и рыболовство</t>
  </si>
  <si>
    <t>Осуществление полномочий Республики Северная Осетия-Алания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</si>
  <si>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Осуществление полномочий Республики Северная Осетия-Алания по обеспечению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</si>
  <si>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Расходы на обеспечение деятельности (оказание услуг) общеобразовательных учреждений (за счет средств районного бюджета)</t>
  </si>
  <si>
    <t>Осуществление полномочий Республики Северная Осетия-Алания по организации и поддержке учреждений культуры</t>
  </si>
  <si>
    <t>Доплаты к пенсиям муниципальных служащих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</si>
  <si>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 в соответствии с Законом Республики Северная Осетия-Алания от 31 июля 2006 года №42-РЗ "Об образовании"</t>
  </si>
  <si>
    <t>Осуществление полномочий Республики Северная Осетия-Алания по организации деятельности административных комиссий</t>
  </si>
  <si>
    <t>Дотации на выравнивание бюджетной обеспеченности субъектов Российской Федерации и муниципальных образований</t>
  </si>
  <si>
    <t>Иные выплаты населению</t>
  </si>
  <si>
    <t>Пособия и компенсации по публичным нормативным обязательствам</t>
  </si>
  <si>
    <t>Обслуживание муниципального долга</t>
  </si>
  <si>
    <t>Коммунальное хозяйство</t>
  </si>
  <si>
    <t>Культура</t>
  </si>
  <si>
    <t>Дошкольное образование</t>
  </si>
  <si>
    <t>Общее образование</t>
  </si>
  <si>
    <t>Молодежная политика и оздоровление детей</t>
  </si>
  <si>
    <t>Периодическая печать и издательства</t>
  </si>
  <si>
    <t>(тыс.руб)</t>
  </si>
  <si>
    <t>360</t>
  </si>
  <si>
    <t>Депутаты представительного органа муниципального образования</t>
  </si>
  <si>
    <t>0103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</si>
  <si>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</si>
  <si>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</si>
  <si>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</si>
  <si>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0106</t>
  </si>
  <si>
    <t>0111</t>
  </si>
  <si>
    <t>Резервные фонды местных администраций</t>
  </si>
  <si>
    <t>0412</t>
  </si>
  <si>
    <t>1001</t>
  </si>
  <si>
    <t>НАЦИОНАЛЬНАЯ ОБОРОНА</t>
  </si>
  <si>
    <t>0200</t>
  </si>
  <si>
    <t>0203</t>
  </si>
  <si>
    <t>510</t>
  </si>
  <si>
    <t>Дотации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</si>
  <si>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</si>
  <si>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1006</t>
  </si>
  <si>
    <t>1300</t>
  </si>
  <si>
    <t>1301</t>
  </si>
  <si>
    <t>1202</t>
  </si>
  <si>
    <t>Отдел капитального строительства АМС Алагирского района</t>
  </si>
  <si>
    <t>1101</t>
  </si>
  <si>
    <t>0405</t>
  </si>
  <si>
    <t>ЖИЛИЩНО-КОММУНАЛЬНОЕ ХОЗЯЙСТВО</t>
  </si>
  <si>
    <t>0500</t>
  </si>
  <si>
    <t>0502</t>
  </si>
  <si>
    <t>Управление образования АМС Алагирского района</t>
  </si>
  <si>
    <t>0701</t>
  </si>
  <si>
    <t>0702</t>
  </si>
  <si>
    <t>Расходы на обеспечение деятельности (оказание услуг) дошкольных образовательных учреждений (за счет средств районного бюджета)</t>
  </si>
  <si>
    <t>99 0 00  00000</t>
  </si>
  <si>
    <t>99 1 00 51180</t>
  </si>
  <si>
    <t>99 2 00 00000</t>
  </si>
  <si>
    <t>99 2 00 51180</t>
  </si>
  <si>
    <t>03 0 00 00000</t>
  </si>
  <si>
    <t>03 1 00 00000</t>
  </si>
  <si>
    <t>11 2 00 00000</t>
  </si>
  <si>
    <t>11 3 00 00000</t>
  </si>
  <si>
    <t>12 0 00 0000</t>
  </si>
  <si>
    <t>11 4 00 00000</t>
  </si>
  <si>
    <t>11 4 00 41520</t>
  </si>
  <si>
    <t>77  0 00 00000</t>
  </si>
  <si>
    <t>77 8 00 00000</t>
  </si>
  <si>
    <t>77 8 00 40010</t>
  </si>
  <si>
    <t>77 8 00 40020</t>
  </si>
  <si>
    <t>03 2 00 00000</t>
  </si>
  <si>
    <t>77 6 00 00000</t>
  </si>
  <si>
    <t>77 6 00 40010</t>
  </si>
  <si>
    <t>77 6 00 40020</t>
  </si>
  <si>
    <t>13 0 00 00000</t>
  </si>
  <si>
    <t>11 7 00 00000</t>
  </si>
  <si>
    <t>11 6 00 00000</t>
  </si>
  <si>
    <t>12 0 00 00000</t>
  </si>
  <si>
    <t>99 5 00 00000</t>
  </si>
  <si>
    <t>99 5 00 41000</t>
  </si>
  <si>
    <t>99 6 00 00000</t>
  </si>
  <si>
    <t>99 6 00 42690</t>
  </si>
  <si>
    <t>99 1 00 42670</t>
  </si>
  <si>
    <t>99 2 00 42670</t>
  </si>
  <si>
    <t>99  2 00 42670</t>
  </si>
  <si>
    <t xml:space="preserve">03 2 00 00000 </t>
  </si>
  <si>
    <t>08 0 00 00000</t>
  </si>
  <si>
    <t>Проведение выборов в представительные органы муниципального образования</t>
  </si>
  <si>
    <t>Основное мероприятие: создание условий для развития воспитания и дополнительного образования детей</t>
  </si>
  <si>
    <t>Основное мероприятие: предупреждение опасного поведения участников дорожного движения</t>
  </si>
  <si>
    <t>Основное мероприятие: воссоздание системы социальной профилактики правонарушений</t>
  </si>
  <si>
    <t>Основное мероприятие: повышение уровня осведомленности населения о негативных последствиях немедицинского  потребления наркотиков</t>
  </si>
  <si>
    <t>Основное мероприятие: совершенствование системной работы по воспитанию патриотизма и гражданственности, по противодействию эстремизму, проявлению ксенофобии среди учащихся</t>
  </si>
  <si>
    <t>Основное мероприятие: реализация требований законодательства по вопросам гражданской обороны</t>
  </si>
  <si>
    <t>Основное мероприятие: развитие малого предпринимательства в сфере туризма, развитие агротуризма</t>
  </si>
  <si>
    <t>Основное мероприятие: эффективное использование и распоряжение муниципальным имуществом</t>
  </si>
  <si>
    <t>Основное мероприятие: обеспечение первичной финансовой поддержки молодых семей для приобретения жилья</t>
  </si>
  <si>
    <t>Основное мероприятие: предоставление единовременной адресной помощи отдельным категориям граждан</t>
  </si>
  <si>
    <t>Основное мероприятие: повышение доступности и качества дошкольного образования</t>
  </si>
  <si>
    <t>Основное мероприятие: повышение доступности и качества общего образования в образовательных организациях Алагирского района</t>
  </si>
  <si>
    <t>10 0 01 00000</t>
  </si>
  <si>
    <t>10 0 01 40160</t>
  </si>
  <si>
    <t>06 0 01 00000</t>
  </si>
  <si>
    <t>06 0 01 40120</t>
  </si>
  <si>
    <t>07 0 01 00000</t>
  </si>
  <si>
    <t>07 0 01 40130</t>
  </si>
  <si>
    <t>09 0 01 00000</t>
  </si>
  <si>
    <t>09 0 01 40150</t>
  </si>
  <si>
    <t>Основное мероприятие: cтроительство, реконструкция и содержание автомобильных дорог общего пользования</t>
  </si>
  <si>
    <t>Расходы на строительство, реконструкцию и содержание автомобильных дорог общего пользования</t>
  </si>
  <si>
    <t>17 0 01 00000</t>
  </si>
  <si>
    <t>17 0 01 49000</t>
  </si>
  <si>
    <t>16 0 01 00000</t>
  </si>
  <si>
    <t>16 0 01 44000</t>
  </si>
  <si>
    <t xml:space="preserve">Основное мероприятие: развитие малого предпринимательства </t>
  </si>
  <si>
    <t>02 0 01 00000</t>
  </si>
  <si>
    <t>02 0 01 40050</t>
  </si>
  <si>
    <t>14 0 01 00000</t>
  </si>
  <si>
    <t>14 0 01 40300</t>
  </si>
  <si>
    <t>19 0 02 00000</t>
  </si>
  <si>
    <t>19 0 02 43000</t>
  </si>
  <si>
    <t>11 1 01 00000</t>
  </si>
  <si>
    <t>11 1 01 21240</t>
  </si>
  <si>
    <t>11 1 01 41220</t>
  </si>
  <si>
    <t>11 2 01 00000</t>
  </si>
  <si>
    <t>11 2 01 21280</t>
  </si>
  <si>
    <t>11 2 01 41320</t>
  </si>
  <si>
    <t>11 3 01 00000</t>
  </si>
  <si>
    <t>11 3 01 41420</t>
  </si>
  <si>
    <t>Основное мероприятие: организация и проведение мероприятий в подростковой и молодежной среде</t>
  </si>
  <si>
    <t>12 0 01 40180</t>
  </si>
  <si>
    <t>Основное мероприятие: иные мероприятия в системе образования и развития детей</t>
  </si>
  <si>
    <t>11 4 01 41520</t>
  </si>
  <si>
    <t>13 0 01 00000</t>
  </si>
  <si>
    <t>13 0 01 40205</t>
  </si>
  <si>
    <t>01 0 01 00000</t>
  </si>
  <si>
    <t>01 0 01 40030</t>
  </si>
  <si>
    <t>01 0 01 40040</t>
  </si>
  <si>
    <t>Основное мероприятие: развитие массовой физической культуры и спорта</t>
  </si>
  <si>
    <t>12 0 01 00000</t>
  </si>
  <si>
    <t>Основное мероприятие: реализация мероприятий национального проекта "Образование"</t>
  </si>
  <si>
    <t>11 7 01 00000</t>
  </si>
  <si>
    <t>11 7 01 22270</t>
  </si>
  <si>
    <t>11 6 01 00000</t>
  </si>
  <si>
    <t>11 6 01 21650</t>
  </si>
  <si>
    <t>03 2 01 00000</t>
  </si>
  <si>
    <t>03 2 02 00000</t>
  </si>
  <si>
    <t>Основное мероприятие: развитие библиотечного дела</t>
  </si>
  <si>
    <t>03 2 03 40090</t>
  </si>
  <si>
    <t>03 2 03 00000</t>
  </si>
  <si>
    <t>Основное мероприятие: развитие музейного дела</t>
  </si>
  <si>
    <t xml:space="preserve">Основное мероприятие: развитие деятельности культурно-досуговых учреждений района </t>
  </si>
  <si>
    <t>03 2 01 22000</t>
  </si>
  <si>
    <t>03 2 01 40070</t>
  </si>
  <si>
    <t>Основное мероприятие: развитие искусств</t>
  </si>
  <si>
    <t>03 1 01 00000</t>
  </si>
  <si>
    <t>03 1 01 40060</t>
  </si>
  <si>
    <t>08 0 01 40140</t>
  </si>
  <si>
    <t>02 0 0140050</t>
  </si>
  <si>
    <t>03 2 02 40080</t>
  </si>
  <si>
    <t>17 0 01 49015</t>
  </si>
  <si>
    <t>11 4 01 00000</t>
  </si>
  <si>
    <t>08 0 01 00000</t>
  </si>
  <si>
    <t>99 1 00 22720</t>
  </si>
  <si>
    <t>99 2 00 22720</t>
  </si>
  <si>
    <t>ВСЕГО  РАСХОДОВ:</t>
  </si>
  <si>
    <t>ИТОГО по программам:</t>
  </si>
  <si>
    <t>11 1 02 41220</t>
  </si>
  <si>
    <t>12 0 02 00000</t>
  </si>
  <si>
    <t>12 0 02 40170</t>
  </si>
  <si>
    <t>12 0 02 40190</t>
  </si>
  <si>
    <t>12 0 02 40210</t>
  </si>
  <si>
    <t>17 0 00 49015</t>
  </si>
  <si>
    <t>92 0 00 43430</t>
  </si>
  <si>
    <t>620</t>
  </si>
  <si>
    <t>78 1 00 40020</t>
  </si>
  <si>
    <t xml:space="preserve">Субсидии автономным учреждениям </t>
  </si>
  <si>
    <t>Спортивно-массовые мероприятия (футбол)</t>
  </si>
  <si>
    <t>Спортивно-массовые мероприятия (КДМ)</t>
  </si>
  <si>
    <t>0703</t>
  </si>
  <si>
    <t>Спортивно-массовые мероприятия(КДМ)</t>
  </si>
  <si>
    <t>"Дворец спорта Алагир"</t>
  </si>
  <si>
    <t>Дополнительное образование</t>
  </si>
  <si>
    <t>07 01</t>
  </si>
  <si>
    <t>01 0 02 45200</t>
  </si>
  <si>
    <t>01 0 02 00000</t>
  </si>
  <si>
    <t>Основное мероприятие: обеспечение доплаты к муниципальным пенсиям</t>
  </si>
  <si>
    <t>Основное мероприятие: предоставление единовременной адресной помощи гражданам</t>
  </si>
  <si>
    <t>Основное мероприятие: предоставление единовременной адресной помощи организациям</t>
  </si>
  <si>
    <t>Оказание помощи некоммерческим организациям,</t>
  </si>
  <si>
    <t>01 0 03 00000</t>
  </si>
  <si>
    <t>01 0 03 40040</t>
  </si>
  <si>
    <t>313</t>
  </si>
  <si>
    <t>Оказание помощи некоммерческим организациям</t>
  </si>
  <si>
    <t>МАУ "Дворец спорта Алагир"</t>
  </si>
  <si>
    <t>814</t>
  </si>
  <si>
    <t>Муниципальная программа "Обеспечение жилищных прав граждан, проживающих в признанном ветхим (аварийном) жилищном фонде" на 2017-2022 годы</t>
  </si>
  <si>
    <t>20 0 00 00000</t>
  </si>
  <si>
    <t>Основное мероприятие: переселение граждан, проживающих в признанном аварийном жилищном фонде</t>
  </si>
  <si>
    <t>20 0 01 00000</t>
  </si>
  <si>
    <t>Обеспечение жилищных прав граждан</t>
  </si>
  <si>
    <t>20 0 01 40500</t>
  </si>
  <si>
    <t>15 1 00 00000</t>
  </si>
  <si>
    <t>15 1 01 00000</t>
  </si>
  <si>
    <t>15 1 01 40400</t>
  </si>
  <si>
    <t xml:space="preserve">Основное мероприятие: обеспечение деятельности культурно-досуговых учреждений района </t>
  </si>
  <si>
    <t>Основное мероприятие: обеспечение деятельности музеев</t>
  </si>
  <si>
    <t>Основное мероприятие: обеспечение деятельности библиотек</t>
  </si>
  <si>
    <t>Муниципальная программа "Развитие жилищно-коммунального хозяйства и повышение энергетической эффективности в Алагирском районе на 2018-2020гг"</t>
  </si>
  <si>
    <t>Основное мероприятие: модернизация систем коммунальной инфраструктуры</t>
  </si>
  <si>
    <t>Расходы на подготовку коммунальных систем к зиме</t>
  </si>
  <si>
    <t>Основное мероприятие: погашение кредиторской задолженности за предыдущие годы</t>
  </si>
  <si>
    <t>19 0 02 44000</t>
  </si>
  <si>
    <t>Основное мероприятие: обеспечение деятельности ТИК Алагирского района</t>
  </si>
  <si>
    <t>Организация работы ТИК и проведение выборов в муниципальных образованиях</t>
  </si>
  <si>
    <t>Основное мероприятие: проведение муниципальных выборов</t>
  </si>
  <si>
    <t>92 0 01 43430</t>
  </si>
  <si>
    <t>92 0 02 43430</t>
  </si>
  <si>
    <t>05 0 01 40160</t>
  </si>
  <si>
    <t>11 1 00 41220</t>
  </si>
  <si>
    <t xml:space="preserve">Обеспечение деятельности учебно-методических кабинетов, ремонтно-строительной бригады и информационно-ресурсного центра </t>
  </si>
  <si>
    <t>Основное мероприятие :  разработка и осуществление совместных проектов АМС и СОНКО</t>
  </si>
  <si>
    <t>Основное мероприятие: cтроительство и капитальный ремонт дорог местного значения</t>
  </si>
  <si>
    <t xml:space="preserve">Субсидии бюджетным учреждениям </t>
  </si>
  <si>
    <t>611</t>
  </si>
  <si>
    <t>11 3 01 41720</t>
  </si>
  <si>
    <t>Расходы на обеспечение деятельности (оказание услуг) внешкольных учреждений (ЦДТ)</t>
  </si>
  <si>
    <t>Расходы на обеспечение деятельности (оказание услуг) внешкольных учреждений (ДЮСШ)</t>
  </si>
  <si>
    <t>Другие авопросы в области национльной безопасности и правоохранительной деятельности</t>
  </si>
  <si>
    <t>00 0 00 00000</t>
  </si>
  <si>
    <t>Расходы на обеспечение деятельности ЦДТ</t>
  </si>
  <si>
    <t>Расходы на обеспечение деятельности ДЮСШ</t>
  </si>
  <si>
    <t>244</t>
  </si>
  <si>
    <t xml:space="preserve">Бюджетные инвестиции на приобретение объектов недвижимого имущества в муниципальную собственность </t>
  </si>
  <si>
    <t>Субсидии бюджетам муниципальных районов на реализацию мероприятий по обеспечению жильем молодых  семей</t>
  </si>
  <si>
    <t>312</t>
  </si>
  <si>
    <t>Обеспечение функционирования МБУ "Центр хозяйственного обеспечения учреждений культуры"</t>
  </si>
  <si>
    <t>03 2 04 40089</t>
  </si>
  <si>
    <t>Основное мероприятие: обеспечение деятельности бюджетного учреждения</t>
  </si>
  <si>
    <t>"Отдел инженерных коммуникаций и муниципальных закупок АМС Алагирского района"</t>
  </si>
  <si>
    <t>Основное мероприятие: модернизация лифтового хозяйства</t>
  </si>
  <si>
    <t>19 0 07 43000</t>
  </si>
  <si>
    <t>11 2 02 41320</t>
  </si>
  <si>
    <t>Субсидии автономным учреждениям (ГТО)</t>
  </si>
  <si>
    <t>12 0 02 40200</t>
  </si>
  <si>
    <t>12 0 02 40270</t>
  </si>
  <si>
    <t xml:space="preserve">Субсидии автономным учреждениям (ГТО) </t>
  </si>
  <si>
    <t>13 0 01 L4970</t>
  </si>
  <si>
    <t>19 0 03 00000</t>
  </si>
  <si>
    <t xml:space="preserve">Основное мероприятие: обустройство мест массового отдыха населения </t>
  </si>
  <si>
    <t>05 03</t>
  </si>
  <si>
    <t>21 1 F2 55550</t>
  </si>
  <si>
    <t>400</t>
  </si>
  <si>
    <t>Субсидии бюджетным учреждениям на оплату труда</t>
  </si>
  <si>
    <t>Расходы на дорожную деятельность в отношении автомобильных дорог общего пользования местного значения из средств РБ</t>
  </si>
  <si>
    <t>17 0 01 26750</t>
  </si>
  <si>
    <t>Основное мероприятие: обустройство мест массового отдыха населения (парки)</t>
  </si>
  <si>
    <t>Софинансирование мероприятий ФЦП "Городская среда"</t>
  </si>
  <si>
    <t>21 0 00 00000</t>
  </si>
  <si>
    <t>0503</t>
  </si>
  <si>
    <t>Благоустройство</t>
  </si>
  <si>
    <t>11 2 02 21280</t>
  </si>
  <si>
    <t>11 1 02 21240</t>
  </si>
  <si>
    <t>01 0 01 40000</t>
  </si>
  <si>
    <t>Условно утвержденные расходы</t>
  </si>
  <si>
    <t>Дотации бюджетам сельских поселений на выравнивание бюджетной обеспеченности из бюджетов муниципальных районов</t>
  </si>
  <si>
    <t>Дотации бюджетам городских поселений на выравнивание бюджетной обеспеченности из бюджетов муниципальных районов</t>
  </si>
  <si>
    <t>Софинансирование субсидий</t>
  </si>
  <si>
    <t>03 2 03 L5190</t>
  </si>
  <si>
    <t>612</t>
  </si>
  <si>
    <t>03 2 01 L5190</t>
  </si>
  <si>
    <t>03 2 05 R2990</t>
  </si>
  <si>
    <t>03 2 05 00000</t>
  </si>
  <si>
    <t>03 2 05 L2990</t>
  </si>
  <si>
    <t>Иные закупки товаров, работ и услуг для обеспечения государственных (муниципальных) нужд за счет ФБ,РБ</t>
  </si>
  <si>
    <t>Иные закупки товаров, работ и услуг для обеспечения государственных (муниципальных) нужд за счет МБ</t>
  </si>
  <si>
    <t>07 02</t>
  </si>
  <si>
    <t>466</t>
  </si>
  <si>
    <t>11 01</t>
  </si>
  <si>
    <t>01 0 04 40040</t>
  </si>
  <si>
    <t>Оказание помощи при найме помещений</t>
  </si>
  <si>
    <t>Жилищно-коммунальное хозяйство</t>
  </si>
  <si>
    <t>22 1 01 R5765</t>
  </si>
  <si>
    <t>22 1 01 L5765</t>
  </si>
  <si>
    <t>13 0 01 R4970</t>
  </si>
  <si>
    <t>03 2 03 R5190</t>
  </si>
  <si>
    <t>Основное мероприятие: расходы на развитие отрасти культуры</t>
  </si>
  <si>
    <t>Основное мероприятие: поддержка отрасти культуры</t>
  </si>
  <si>
    <t>Социальная политика</t>
  </si>
  <si>
    <t>0401</t>
  </si>
  <si>
    <t>Основное мероприятие: расходы на финансирование сертификатов доп.образования.</t>
  </si>
  <si>
    <t>11 3 02 41720</t>
  </si>
  <si>
    <t>11 1 02 41225</t>
  </si>
  <si>
    <t>Субсидии бюджетным учреждениям (на питание)</t>
  </si>
  <si>
    <t>03 2 01 R4670</t>
  </si>
  <si>
    <t>03 2 01 L4670</t>
  </si>
  <si>
    <t>11 2 02 41325</t>
  </si>
  <si>
    <t>76 2 00 99700</t>
  </si>
  <si>
    <t>расходы за счет резервного фонда Главы</t>
  </si>
  <si>
    <t>Cофинансирование мероприятий программы</t>
  </si>
  <si>
    <t>Субсидии программы</t>
  </si>
  <si>
    <t xml:space="preserve">Cубсидии программы </t>
  </si>
  <si>
    <t>9930021670</t>
  </si>
  <si>
    <t>Реализация мероприятий по снижению напряженности на рынке труда</t>
  </si>
  <si>
    <t>22 1 01 00000</t>
  </si>
  <si>
    <t>22 1 00 00000</t>
  </si>
  <si>
    <t>Подпрограмма "Благоустройство сельских территорий"</t>
  </si>
  <si>
    <t>Основное мероприятие: реализация проектов по благоустройству сельских территорий</t>
  </si>
  <si>
    <t>1403</t>
  </si>
  <si>
    <t>Прочие межбюджетные трансферты</t>
  </si>
  <si>
    <t>Расходы на реализацию муниципальной программы "Профилактика правонарушений на территории Алагирского района РСО-Алания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</si>
  <si>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 РСО-Алания" на 2021-2023 годы</t>
  </si>
  <si>
    <t>Реализация мероприятий муниципальной программы "Комплексные меры по противодействию злоупотреблению наркотиками и их незаконному обороту в Алагирском районе" на 2021-2023 годы</t>
  </si>
  <si>
    <t>Реализация мероприятий муниципальной программы "Профилактика терроризма и экстремизма на территории Алагирского района РСО-Алания" на 2021-2023 годы</t>
  </si>
  <si>
    <t>Подпрограмма "Реализация муниципальной программы "Развитие образования в Алагирском районе на 2021-2023гг"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</si>
  <si>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2021-2023гг"</t>
  </si>
  <si>
    <t>Муниципальная программа "Развитие земельно-имущественных отношений на территории Алагирского района на 2021-2023гг"</t>
  </si>
  <si>
    <t>Расходы на ПСД, терр.планрование</t>
  </si>
  <si>
    <t>16 0 02 00000</t>
  </si>
  <si>
    <t>16 0 02 44000</t>
  </si>
  <si>
    <t>19 0 00 44000</t>
  </si>
  <si>
    <t>Основное мероприятие: мероприятия по обустройству и восстановлению воинских захоронений (2019-2023гг)</t>
  </si>
  <si>
    <t>Реализация мероприятий муниципальной программы "Комплексные меры противодействия злоупотреблению наркотиками и их незаконному обороту в Алагирском районе на 2021-2023 гг"</t>
  </si>
  <si>
    <t>Реализация мероприятий муниципальной программы "Профилактика терроризма и экстремизма на территории  Алагирского района" на 2021-2023 годы</t>
  </si>
  <si>
    <t>Расходы на реализацию муниципальной программы "Профилактика правонарушений на территории Алагирского района на 2021-2023 гг"</t>
  </si>
  <si>
    <t>Реализация мероприятий муниципальной программы "Повышение безопасности дорожного движения на территории Алагирского района" на 2021-2023 годы</t>
  </si>
  <si>
    <t>Реализация мероприятий муниципальной программы "Развитие туриcтско-рекреационного комплекса Алагирского района на 2021-2023</t>
  </si>
  <si>
    <t>05 0 00 00000</t>
  </si>
  <si>
    <t>2023 год</t>
  </si>
  <si>
    <t>Дотации на выравнивание бюджетной обеспеченности городских поселений из районного фонда финансовой поддержки</t>
  </si>
  <si>
    <t>243</t>
  </si>
  <si>
    <t>Расходы на ежемесячное денежное вознаграждение за классное руководство</t>
  </si>
  <si>
    <t>11 2 02 53030</t>
  </si>
  <si>
    <t xml:space="preserve">Расходы на  организацию бесплатного
горячего питания обучающихся (из ФБ)
</t>
  </si>
  <si>
    <t>11 2 02 R3040</t>
  </si>
  <si>
    <t xml:space="preserve">Расходы на  организацию бесплатного
горячего питания обучающихся (из РБ)
</t>
  </si>
  <si>
    <t>11 2 02 10484</t>
  </si>
  <si>
    <t>Расходы на договоры найма</t>
  </si>
  <si>
    <t>05 01</t>
  </si>
  <si>
    <t>19 0 02 24000</t>
  </si>
  <si>
    <t>2024 год</t>
  </si>
  <si>
    <t>220</t>
  </si>
  <si>
    <t>Софинансирование мероприятий МП "Формирование современной городской среды на 2021-2024 гг"</t>
  </si>
  <si>
    <t>11 3 02 41420</t>
  </si>
  <si>
    <t>Субсидии бюджетным учреждениям (з/п)</t>
  </si>
  <si>
    <t>11 3 00 41720</t>
  </si>
  <si>
    <t>11 3 00 41420</t>
  </si>
  <si>
    <t>12 0 02 40211</t>
  </si>
  <si>
    <t>Субсидии автономным учреждениям (з/п)</t>
  </si>
  <si>
    <t>Субсидии автономным учреждениям (сертификаты)</t>
  </si>
  <si>
    <t>Софинансирование</t>
  </si>
  <si>
    <t>2025 год</t>
  </si>
  <si>
    <t>тыс.руб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</si>
  <si>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</si>
  <si>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                                                        </t>
  </si>
  <si>
    <t xml:space="preserve">к решению Собрания представителей Алагирского муниципального района                                                                                                                          "О бюджете Алагирского муниципального района на 2023 год                                                                                                                                                  и на плановый период 2024 и 2025 годов"                                                                                                                                   </t>
  </si>
  <si>
    <t>Приложение 3</t>
  </si>
  <si>
    <t>Приложение 4</t>
  </si>
  <si>
    <t>Приложение 5</t>
  </si>
  <si>
    <t>Приложение  8</t>
  </si>
  <si>
    <t>16 0 00 44000</t>
  </si>
  <si>
    <t>01 0 00 40040</t>
  </si>
  <si>
    <t>03 2 02 40000</t>
  </si>
  <si>
    <t>Расходы на реализацию муниципальной программы "Профилактика правонарушений на территории Алагирского района" на 2021-2023 годы</t>
  </si>
  <si>
    <t>Реализация мероприятий муниципальной программы "Профилактика терроризма и экстремизма на территории Алагирского района" на 2021-2023 годы</t>
  </si>
  <si>
    <t>Муниципальная программа «Развитие дорожного хозяйства в Алагирском районе на 2021-2023 годы»</t>
  </si>
  <si>
    <t>Муниципальная программа "Поддержка и развитие малого и  среднего предпринимательства в Алагирском районе на 2021-2023 годы"</t>
  </si>
  <si>
    <t>Муниципальная программа "Развитие жилищно-коммунального хозяйства и повышение энергетической эффективности в Алагирском районе на 2021-2023 годы"</t>
  </si>
  <si>
    <t>Реализация мероприятий муниципальной программы "Развитие туриcтско-рекреационного комплекса Алагирского района на 2021-2023 годы</t>
  </si>
  <si>
    <t>Муниципальная программа "Поддержка социально-ориентированных некоммерческих организаций в Алагирском районе на 2021-2023 годы"</t>
  </si>
  <si>
    <t>Муниципальная программа "Развитие земельно-имущественных отношений на территории Алагирского района на 2021-2023 годы"</t>
  </si>
  <si>
    <t>Муниципальная программа "Комплексное развитие сельских территорий Алагирского района на 2021-2023 годы"</t>
  </si>
  <si>
    <t>Муниципальная программа "Развитие образования в Алагирском районе на 2021-2023 годы."</t>
  </si>
  <si>
    <t>Подпрограмма "Реализация муниципальной программы "Развитие образования в Алагирском районе на 2021-2023 годы"</t>
  </si>
  <si>
    <t>Муниципальная программа "Развитие образования в Алагирском районе на 2021-2023 годы"</t>
  </si>
  <si>
    <t>Источники финансирования дефицита бюджета Алагирского муниципального района на 2023 год и на плановый период 2024 и 2025 годов</t>
  </si>
  <si>
    <t>03 2 01 L5096</t>
  </si>
  <si>
    <t xml:space="preserve">Ведомственная структура расходов бюджета  Алагирского муниципального района на 2023 год и на плановый период 2024 и 2025 годов                                                                         </t>
  </si>
  <si>
    <t xml:space="preserve">Распределение бюджетных ассигнований по разделам и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Алагирского муниципального района   на 2023 год и на плановый период 2024 и 2025 годов </t>
  </si>
  <si>
    <t>Распределение бюджетных ассигнований по целевым статьям (муниципальным программам и непрограммным направлениям деятельности), разделам, подразделам, группам и подгруппам видов расходов классификации расходов бюджета Алагирского муниципального района  на 2023 год и на плановый период 2024 и 2025 годов</t>
  </si>
  <si>
    <t>Муниципальная программа "Социальная поддержка граждан Алагирского района на 2021-2023 годы"</t>
  </si>
  <si>
    <t>Муниципальная программа "Развитие культуры муниципального образования Алагирский район" на 2018-2024 годы"</t>
  </si>
  <si>
    <t>Муниципальная программа "Профилактика правонарушений на территории Алагирского района Республики Северная Осетия-Алания на 2021–2023 годы"</t>
  </si>
  <si>
    <t>Муниципальная программа"Повышение безопасности дорожного движения на территории Алагирского района Республики Северная Осетия Алания на 2021 – 2023 годы"</t>
  </si>
  <si>
    <t>Муниципальная программа "Комплексные меры по противодействию злоупотреблению наркотиками и их незаконному обороту в Алагирском муниципальном районе на 2021-2023 годы"</t>
  </si>
  <si>
    <t>Муниципальная программа "Профилактика терроризма и экстремизма в Алагирском районе Республики Северная Осетия Алания на 2021 – 2023 годы"</t>
  </si>
  <si>
    <t>Муниципальная программа "Развитие Единой дежурно-диспетчерской службы - 112" Алагирского района на 2021-2023 гг"</t>
  </si>
  <si>
    <t>Муниципальная программа "Развитие молодежной политики, физической культуры и спорта в Алагирском районе на 2021-2023 гг."</t>
  </si>
  <si>
    <t>Муниципальная программа "Обеспечение жильем молодых семей в Алагирском районе на 2021-2023 годы"</t>
  </si>
  <si>
    <t>Муниципальная программа "Развитие туриcтско-рекреационного комплекса Алагирского района на 2021-2023 годы"</t>
  </si>
  <si>
    <t>Муниципальная программа "Формирование современной городской среды на 2018-2022 годы" на территории МО Алагирский район РСО-Алания</t>
  </si>
  <si>
    <t>+</t>
  </si>
  <si>
    <t>СУММА</t>
  </si>
  <si>
    <t>Субсидии бюджетным учреждениям (наставники, советники)</t>
  </si>
  <si>
    <t>11 2 02 10696</t>
  </si>
  <si>
    <t>Расходы на ПСД, терр.планирование</t>
  </si>
  <si>
    <t>Расходы на благоустройство от платежей, поступивших от платы при пользовании природными ресурсами</t>
  </si>
  <si>
    <t>19 0 02 44005</t>
  </si>
  <si>
    <t>Сумма</t>
  </si>
  <si>
    <t>22 0 00 00000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</si>
  <si>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</si>
  <si>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</si>
  <si>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</si>
  <si>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</si>
  <si>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</si>
  <si>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</si>
  <si>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</si>
  <si>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средств бюджетов</t>
  </si>
  <si>
    <t>000 01 05 02 01 05 0000 510</t>
  </si>
  <si>
    <t>Увеличение прочих остатков денежных средств бюджетов муниципальных районов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</si>
  <si>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</si>
  <si>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</si>
  <si>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</si>
  <si>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</si>
  <si>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</si>
  <si>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</si>
  <si>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000 01 05 02 01 05 0000 610</t>
  </si>
  <si>
    <t>Уменьшение прочих остатков денежных средств бюджетов муниципальных районов</t>
  </si>
  <si>
    <t>Приложение 1</t>
  </si>
  <si>
    <t>Приложение 2</t>
  </si>
  <si>
    <t>Транспорт</t>
  </si>
  <si>
    <t>0408</t>
  </si>
  <si>
    <t>000</t>
  </si>
  <si>
    <t>99 3 00 21670</t>
  </si>
  <si>
    <t>99 4 00 43170</t>
  </si>
  <si>
    <t>Субсидии на организацию внутримуниципальных перевозок</t>
  </si>
  <si>
    <t>813</t>
  </si>
  <si>
    <t>№ п/п</t>
  </si>
  <si>
    <t>Наименование поселений</t>
  </si>
  <si>
    <t>изм (+,-)</t>
  </si>
  <si>
    <t>АМС Алагирского городского поселения</t>
  </si>
  <si>
    <t>ИТОГО:</t>
  </si>
  <si>
    <t>Приложение 11</t>
  </si>
  <si>
    <t>Распределение иных межбюджетных трансфертов, передаваемых бюджетам поселений из бюджета Алагирского муниципального района на 2023 год</t>
  </si>
  <si>
    <t>Иные межбюджетные трансферты бюджетам городских поселений</t>
  </si>
  <si>
    <t>99 2 00 42690</t>
  </si>
  <si>
    <t>540</t>
  </si>
  <si>
    <t>99 2 00 42695</t>
  </si>
  <si>
    <t xml:space="preserve">к решению Собрания представителей Алагирского муниципального района "О бюджете Алагирского муниципального района на 2023 год и на плановый период 2024 и 2025 годов"№ 7-16-3 от 20.12.22  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</si>
  <si>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 7-19-4/2 от 31.03.23</t>
  </si>
  <si>
    <t>к решению Собрания представителей Алагирского муниципального района"О внесении изменений в решение Собрания представителей "О бюджете Алагирского муниципального района на 2023 год и на плановый период 2024 и 2025 годов"" № 7-19-4/2 от 31.03.23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</si>
</sst>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"/>
    <numFmt numFmtId="166" formatCode="0.0"/>
  </numFmts>
  <fonts count="29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Bookman Old Style"/>
      <family val="1"/>
      <charset val="204"/>
    </font>
    <font>
      <sz val="11"/>
      <name val="Arial"/>
      <family val="2"/>
      <charset val="204"/>
    </font>
    <font>
      <u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0" fontId="17" fillId="0" borderId="6">
      <alignment vertical="top" wrapText="1"/>
    </xf>
    <xf numFmtId="49" fontId="18" fillId="0" borderId="6">
      <alignment horizontal="center" vertical="top" shrinkToFit="1"/>
    </xf>
    <xf numFmtId="4" fontId="17" fillId="4" borderId="6">
      <alignment horizontal="right" vertical="top" shrinkToFit="1"/>
    </xf>
    <xf numFmtId="49" fontId="21" fillId="0" borderId="6">
      <alignment horizontal="center"/>
    </xf>
    <xf numFmtId="0" fontId="21" fillId="0" borderId="7">
      <alignment horizontal="left" wrapText="1" indent="2"/>
    </xf>
  </cellStyleXfs>
  <cellXfs count="289">
    <xf numFmtId="0" fontId="0" fillId="0" borderId="0" xfId="0"/>
    <xf numFmtId="0" fontId="1" fillId="0" borderId="0" xfId="0" applyFont="1"/>
    <xf numFmtId="0" fontId="12" fillId="3" borderId="1" xfId="0" applyFont="1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12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3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6" fillId="0" borderId="1" xfId="3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horizontal="left" vertical="top" wrapText="1"/>
    </xf>
    <xf numFmtId="0" fontId="2" fillId="3" borderId="1" xfId="3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8" fillId="3" borderId="1" xfId="3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horizontal="left" vertical="top" wrapText="1"/>
    </xf>
    <xf numFmtId="49" fontId="2" fillId="3" borderId="1" xfId="3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165" fontId="0" fillId="0" borderId="0" xfId="0" applyNumberFormat="1"/>
    <xf numFmtId="165" fontId="2" fillId="0" borderId="1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 wrapText="1"/>
    </xf>
    <xf numFmtId="165" fontId="12" fillId="0" borderId="0" xfId="0" applyNumberFormat="1" applyFont="1" applyAlignment="1">
      <alignment horizontal="right" vertical="top"/>
    </xf>
    <xf numFmtId="0" fontId="4" fillId="0" borderId="0" xfId="3" applyFont="1" applyAlignment="1">
      <alignment horizontal="center" vertical="top" wrapText="1"/>
    </xf>
    <xf numFmtId="0" fontId="15" fillId="0" borderId="0" xfId="0" applyFont="1" applyFill="1" applyAlignment="1">
      <alignment vertical="top"/>
    </xf>
    <xf numFmtId="165" fontId="8" fillId="3" borderId="1" xfId="3" applyNumberFormat="1" applyFont="1" applyFill="1" applyBorder="1" applyAlignment="1">
      <alignment horizontal="center" vertical="top"/>
    </xf>
    <xf numFmtId="165" fontId="13" fillId="3" borderId="1" xfId="3" applyNumberFormat="1" applyFont="1" applyFill="1" applyBorder="1" applyAlignment="1">
      <alignment horizontal="center" vertical="top"/>
    </xf>
    <xf numFmtId="0" fontId="1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49" fontId="3" fillId="3" borderId="1" xfId="3" applyNumberFormat="1" applyFont="1" applyFill="1" applyBorder="1" applyAlignment="1">
      <alignment horizontal="center" vertical="top" wrapText="1"/>
    </xf>
    <xf numFmtId="0" fontId="3" fillId="3" borderId="1" xfId="3" applyFont="1" applyFill="1" applyBorder="1" applyAlignment="1">
      <alignment horizontal="center" vertical="top" wrapText="1"/>
    </xf>
    <xf numFmtId="49" fontId="8" fillId="3" borderId="1" xfId="3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right" vertical="top" wrapText="1"/>
    </xf>
    <xf numFmtId="0" fontId="4" fillId="0" borderId="1" xfId="3" applyFont="1" applyFill="1" applyBorder="1" applyAlignment="1">
      <alignment horizontal="center" vertical="top" wrapText="1"/>
    </xf>
    <xf numFmtId="0" fontId="4" fillId="0" borderId="1" xfId="3" applyFont="1" applyFill="1" applyBorder="1" applyAlignment="1">
      <alignment horizontal="left" vertical="top" wrapText="1"/>
    </xf>
    <xf numFmtId="49" fontId="4" fillId="0" borderId="1" xfId="3" applyNumberFormat="1" applyFont="1" applyFill="1" applyBorder="1" applyAlignment="1">
      <alignment horizontal="center" vertical="top" wrapText="1"/>
    </xf>
    <xf numFmtId="49" fontId="12" fillId="0" borderId="1" xfId="3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3" applyFont="1" applyFill="1" applyBorder="1" applyAlignment="1">
      <alignment vertical="top" wrapText="1"/>
    </xf>
    <xf numFmtId="0" fontId="12" fillId="0" borderId="1" xfId="3" applyFont="1" applyBorder="1" applyAlignment="1">
      <alignment horizontal="left" vertical="top" wrapText="1"/>
    </xf>
    <xf numFmtId="4" fontId="4" fillId="0" borderId="1" xfId="3" applyNumberFormat="1" applyFont="1" applyFill="1" applyBorder="1" applyAlignment="1">
      <alignment horizontal="center" vertical="top" wrapText="1"/>
    </xf>
    <xf numFmtId="4" fontId="12" fillId="0" borderId="1" xfId="3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12" fillId="0" borderId="1" xfId="3" applyFont="1" applyBorder="1" applyAlignment="1">
      <alignment vertical="top" wrapText="1"/>
    </xf>
    <xf numFmtId="49" fontId="14" fillId="0" borderId="1" xfId="3" applyNumberFormat="1" applyFont="1" applyFill="1" applyBorder="1" applyAlignment="1">
      <alignment horizontal="center" vertical="top"/>
    </xf>
    <xf numFmtId="0" fontId="4" fillId="0" borderId="1" xfId="0" applyFont="1" applyBorder="1" applyAlignment="1">
      <alignment vertical="top" wrapText="1"/>
    </xf>
    <xf numFmtId="0" fontId="23" fillId="0" borderId="1" xfId="3" applyFont="1" applyFill="1" applyBorder="1" applyAlignment="1">
      <alignment horizontal="left" vertical="top" wrapText="1"/>
    </xf>
    <xf numFmtId="49" fontId="12" fillId="3" borderId="1" xfId="3" applyNumberFormat="1" applyFont="1" applyFill="1" applyBorder="1" applyAlignment="1">
      <alignment horizontal="center" vertical="top" wrapText="1"/>
    </xf>
    <xf numFmtId="165" fontId="14" fillId="3" borderId="1" xfId="3" applyNumberFormat="1" applyFont="1" applyFill="1" applyBorder="1" applyAlignment="1">
      <alignment horizontal="center" vertical="top"/>
    </xf>
    <xf numFmtId="0" fontId="14" fillId="0" borderId="1" xfId="3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/>
    </xf>
    <xf numFmtId="0" fontId="4" fillId="0" borderId="1" xfId="3" applyFont="1" applyBorder="1" applyAlignment="1">
      <alignment vertical="top" wrapText="1"/>
    </xf>
    <xf numFmtId="49" fontId="12" fillId="0" borderId="1" xfId="3" applyNumberFormat="1" applyFont="1" applyBorder="1" applyAlignment="1">
      <alignment horizontal="center" vertical="top" wrapText="1"/>
    </xf>
    <xf numFmtId="49" fontId="4" fillId="0" borderId="1" xfId="3" applyNumberFormat="1" applyFont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4" fillId="2" borderId="1" xfId="0" applyFont="1" applyFill="1" applyBorder="1" applyAlignment="1">
      <alignment vertical="top" wrapText="1"/>
    </xf>
    <xf numFmtId="49" fontId="16" fillId="0" borderId="1" xfId="3" applyNumberFormat="1" applyFont="1" applyFill="1" applyBorder="1" applyAlignment="1">
      <alignment horizontal="center" vertical="top"/>
    </xf>
    <xf numFmtId="165" fontId="3" fillId="3" borderId="1" xfId="3" applyNumberFormat="1" applyFont="1" applyFill="1" applyBorder="1" applyAlignment="1">
      <alignment horizontal="center" vertical="top" wrapText="1"/>
    </xf>
    <xf numFmtId="165" fontId="2" fillId="3" borderId="1" xfId="3" applyNumberFormat="1" applyFont="1" applyFill="1" applyBorder="1" applyAlignment="1">
      <alignment horizontal="center" vertical="top" wrapText="1"/>
    </xf>
    <xf numFmtId="165" fontId="2" fillId="3" borderId="1" xfId="0" applyNumberFormat="1" applyFont="1" applyFill="1" applyBorder="1" applyAlignment="1">
      <alignment horizontal="center" vertical="top"/>
    </xf>
    <xf numFmtId="0" fontId="0" fillId="0" borderId="0" xfId="0" applyBorder="1"/>
    <xf numFmtId="165" fontId="2" fillId="0" borderId="0" xfId="0" applyNumberFormat="1" applyFont="1" applyFill="1" applyBorder="1" applyAlignment="1">
      <alignment horizontal="center" vertical="top"/>
    </xf>
    <xf numFmtId="165" fontId="2" fillId="0" borderId="0" xfId="3" applyNumberFormat="1" applyFont="1" applyFill="1" applyBorder="1" applyAlignment="1">
      <alignment horizontal="center" vertical="top" wrapText="1"/>
    </xf>
    <xf numFmtId="4" fontId="3" fillId="3" borderId="1" xfId="3" applyNumberFormat="1" applyFont="1" applyFill="1" applyBorder="1" applyAlignment="1">
      <alignment horizontal="center" vertical="top" wrapText="1"/>
    </xf>
    <xf numFmtId="4" fontId="2" fillId="3" borderId="1" xfId="3" applyNumberFormat="1" applyFont="1" applyFill="1" applyBorder="1" applyAlignment="1">
      <alignment horizontal="center" vertical="top" wrapText="1"/>
    </xf>
    <xf numFmtId="165" fontId="2" fillId="3" borderId="2" xfId="3" applyNumberFormat="1" applyFont="1" applyFill="1" applyBorder="1" applyAlignment="1">
      <alignment horizontal="center" vertical="top" wrapText="1"/>
    </xf>
    <xf numFmtId="0" fontId="13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3" borderId="1" xfId="3" applyFont="1" applyFill="1" applyBorder="1" applyAlignment="1">
      <alignment vertical="top" wrapText="1"/>
    </xf>
    <xf numFmtId="0" fontId="2" fillId="3" borderId="1" xfId="3" applyFont="1" applyFill="1" applyBorder="1" applyAlignment="1">
      <alignment vertical="top" wrapText="1"/>
    </xf>
    <xf numFmtId="49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vertical="top"/>
    </xf>
    <xf numFmtId="0" fontId="13" fillId="3" borderId="1" xfId="3" applyFont="1" applyFill="1" applyBorder="1" applyAlignment="1">
      <alignment vertical="top" wrapText="1"/>
    </xf>
    <xf numFmtId="0" fontId="13" fillId="3" borderId="1" xfId="3" applyNumberFormat="1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top" wrapText="1"/>
    </xf>
    <xf numFmtId="165" fontId="1" fillId="3" borderId="0" xfId="0" applyNumberFormat="1" applyFont="1" applyFill="1" applyAlignment="1">
      <alignment vertical="top"/>
    </xf>
    <xf numFmtId="0" fontId="3" fillId="3" borderId="0" xfId="3" applyFont="1" applyFill="1" applyBorder="1" applyAlignment="1">
      <alignment horizontal="center" vertical="top"/>
    </xf>
    <xf numFmtId="0" fontId="3" fillId="3" borderId="4" xfId="3" applyFont="1" applyFill="1" applyBorder="1" applyAlignment="1">
      <alignment horizontal="center" vertical="top"/>
    </xf>
    <xf numFmtId="165" fontId="3" fillId="3" borderId="3" xfId="3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3" fillId="3" borderId="0" xfId="3" applyFont="1" applyFill="1" applyAlignment="1">
      <alignment horizontal="center" vertical="top" wrapText="1"/>
    </xf>
    <xf numFmtId="166" fontId="7" fillId="3" borderId="1" xfId="0" applyNumberFormat="1" applyFont="1" applyFill="1" applyBorder="1" applyAlignment="1">
      <alignment horizontal="center" vertical="top"/>
    </xf>
    <xf numFmtId="166" fontId="3" fillId="3" borderId="1" xfId="4" applyNumberFormat="1" applyFont="1" applyFill="1" applyBorder="1" applyAlignment="1">
      <alignment horizontal="center" vertical="top" wrapText="1"/>
    </xf>
    <xf numFmtId="166" fontId="2" fillId="3" borderId="1" xfId="4" applyNumberFormat="1" applyFont="1" applyFill="1" applyBorder="1" applyAlignment="1">
      <alignment horizontal="center" vertical="top" wrapText="1"/>
    </xf>
    <xf numFmtId="0" fontId="12" fillId="3" borderId="0" xfId="0" applyFont="1" applyFill="1" applyAlignment="1">
      <alignment horizontal="right" vertical="top" wrapText="1"/>
    </xf>
    <xf numFmtId="165" fontId="15" fillId="3" borderId="0" xfId="0" applyNumberFormat="1" applyFont="1" applyFill="1" applyAlignment="1">
      <alignment vertical="top"/>
    </xf>
    <xf numFmtId="165" fontId="4" fillId="3" borderId="4" xfId="3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 wrapText="1"/>
    </xf>
    <xf numFmtId="165" fontId="4" fillId="3" borderId="1" xfId="3" applyNumberFormat="1" applyFont="1" applyFill="1" applyBorder="1" applyAlignment="1">
      <alignment horizontal="center" vertical="top" wrapText="1"/>
    </xf>
    <xf numFmtId="165" fontId="12" fillId="3" borderId="1" xfId="3" applyNumberFormat="1" applyFont="1" applyFill="1" applyBorder="1" applyAlignment="1">
      <alignment horizontal="center" vertical="top" wrapText="1"/>
    </xf>
    <xf numFmtId="165" fontId="12" fillId="3" borderId="1" xfId="0" applyNumberFormat="1" applyFont="1" applyFill="1" applyBorder="1" applyAlignment="1">
      <alignment horizontal="center" vertical="top"/>
    </xf>
    <xf numFmtId="165" fontId="4" fillId="3" borderId="1" xfId="0" applyNumberFormat="1" applyFont="1" applyFill="1" applyBorder="1" applyAlignment="1">
      <alignment horizontal="center" vertical="top"/>
    </xf>
    <xf numFmtId="165" fontId="16" fillId="3" borderId="1" xfId="3" applyNumberFormat="1" applyFont="1" applyFill="1" applyBorder="1" applyAlignment="1">
      <alignment horizontal="center" vertical="top"/>
    </xf>
    <xf numFmtId="0" fontId="15" fillId="3" borderId="0" xfId="0" applyFont="1" applyFill="1" applyAlignment="1">
      <alignment vertical="top"/>
    </xf>
    <xf numFmtId="0" fontId="4" fillId="3" borderId="0" xfId="3" applyFont="1" applyFill="1" applyAlignment="1">
      <alignment horizontal="center" vertical="top" wrapText="1"/>
    </xf>
    <xf numFmtId="0" fontId="4" fillId="3" borderId="1" xfId="3" applyFont="1" applyFill="1" applyBorder="1" applyAlignment="1">
      <alignment horizontal="center" vertical="top" wrapText="1"/>
    </xf>
    <xf numFmtId="49" fontId="4" fillId="3" borderId="1" xfId="3" applyNumberFormat="1" applyFont="1" applyFill="1" applyBorder="1" applyAlignment="1">
      <alignment horizontal="center" vertical="top" wrapText="1"/>
    </xf>
    <xf numFmtId="49" fontId="14" fillId="3" borderId="1" xfId="3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12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Font="1" applyFill="1" applyBorder="1" applyAlignment="1">
      <alignment horizontal="left" vertical="top" wrapText="1"/>
    </xf>
    <xf numFmtId="0" fontId="0" fillId="3" borderId="0" xfId="0" applyFill="1"/>
    <xf numFmtId="0" fontId="2" fillId="3" borderId="0" xfId="0" applyFont="1" applyFill="1" applyAlignment="1">
      <alignment horizontal="right" vertical="top" wrapText="1"/>
    </xf>
    <xf numFmtId="0" fontId="1" fillId="3" borderId="0" xfId="0" applyFont="1" applyFill="1" applyAlignment="1">
      <alignment vertical="top"/>
    </xf>
    <xf numFmtId="165" fontId="25" fillId="3" borderId="0" xfId="0" applyNumberFormat="1" applyFont="1" applyFill="1" applyAlignment="1">
      <alignment horizontal="center" vertical="top"/>
    </xf>
    <xf numFmtId="0" fontId="1" fillId="3" borderId="0" xfId="0" applyFont="1" applyFill="1" applyAlignment="1">
      <alignment vertical="top"/>
    </xf>
    <xf numFmtId="0" fontId="4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vertical="top" wrapText="1"/>
    </xf>
    <xf numFmtId="0" fontId="4" fillId="3" borderId="1" xfId="3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" fillId="3" borderId="0" xfId="0" applyFont="1" applyFill="1" applyAlignment="1">
      <alignment vertical="top"/>
    </xf>
    <xf numFmtId="0" fontId="2" fillId="0" borderId="1" xfId="0" applyFont="1" applyFill="1" applyBorder="1" applyAlignment="1">
      <alignment horizontal="left" vertical="center" wrapText="1"/>
    </xf>
    <xf numFmtId="165" fontId="12" fillId="3" borderId="0" xfId="0" applyNumberFormat="1" applyFont="1" applyFill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top" wrapText="1"/>
    </xf>
    <xf numFmtId="165" fontId="5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/>
    </xf>
    <xf numFmtId="165" fontId="7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3" fontId="9" fillId="0" borderId="0" xfId="0" applyNumberFormat="1" applyFont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3" fillId="0" borderId="0" xfId="0" applyNumberFormat="1" applyFont="1" applyBorder="1" applyAlignment="1">
      <alignment horizontal="right" vertical="top"/>
    </xf>
    <xf numFmtId="3" fontId="3" fillId="0" borderId="2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5" fontId="2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0" fontId="3" fillId="5" borderId="1" xfId="3" applyFont="1" applyFill="1" applyBorder="1" applyAlignment="1">
      <alignment horizontal="left" vertical="top" wrapText="1"/>
    </xf>
    <xf numFmtId="49" fontId="3" fillId="5" borderId="1" xfId="3" applyNumberFormat="1" applyFont="1" applyFill="1" applyBorder="1" applyAlignment="1">
      <alignment horizontal="center" vertical="top" wrapText="1"/>
    </xf>
    <xf numFmtId="49" fontId="2" fillId="5" borderId="1" xfId="3" applyNumberFormat="1" applyFont="1" applyFill="1" applyBorder="1" applyAlignment="1">
      <alignment horizontal="center" vertical="top" wrapText="1"/>
    </xf>
    <xf numFmtId="0" fontId="2" fillId="5" borderId="1" xfId="3" applyFont="1" applyFill="1" applyBorder="1" applyAlignment="1">
      <alignment horizontal="left" vertical="top" wrapText="1"/>
    </xf>
    <xf numFmtId="165" fontId="2" fillId="5" borderId="1" xfId="3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0" fontId="0" fillId="0" borderId="1" xfId="0" applyBorder="1"/>
    <xf numFmtId="165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1" fillId="0" borderId="0" xfId="0" applyNumberFormat="1" applyFont="1"/>
    <xf numFmtId="0" fontId="1" fillId="3" borderId="1" xfId="0" applyFont="1" applyFill="1" applyBorder="1" applyAlignment="1">
      <alignment vertical="top"/>
    </xf>
    <xf numFmtId="165" fontId="1" fillId="3" borderId="1" xfId="0" applyNumberFormat="1" applyFont="1" applyFill="1" applyBorder="1" applyAlignment="1">
      <alignment vertical="top"/>
    </xf>
    <xf numFmtId="3" fontId="26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horizontal="right" vertical="top"/>
    </xf>
    <xf numFmtId="3" fontId="5" fillId="0" borderId="2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/>
    </xf>
    <xf numFmtId="165" fontId="6" fillId="3" borderId="0" xfId="0" applyNumberFormat="1" applyFont="1" applyFill="1" applyAlignment="1">
      <alignment horizontal="right" vertical="top"/>
    </xf>
    <xf numFmtId="0" fontId="28" fillId="0" borderId="0" xfId="0" applyFont="1" applyAlignment="1">
      <alignment horizontal="right" vertical="top"/>
    </xf>
    <xf numFmtId="0" fontId="6" fillId="3" borderId="0" xfId="0" applyFont="1" applyFill="1" applyAlignment="1">
      <alignment horizontal="right" vertical="top"/>
    </xf>
    <xf numFmtId="0" fontId="2" fillId="3" borderId="0" xfId="0" applyFont="1" applyFill="1" applyAlignment="1">
      <alignment horizontal="right" vertical="top" wrapText="1"/>
    </xf>
    <xf numFmtId="165" fontId="1" fillId="3" borderId="0" xfId="0" applyNumberFormat="1" applyFont="1" applyFill="1" applyAlignment="1">
      <alignment horizontal="right" vertical="top" wrapText="1"/>
    </xf>
    <xf numFmtId="0" fontId="1" fillId="3" borderId="0" xfId="0" applyFont="1" applyFill="1" applyAlignment="1">
      <alignment horizontal="right" vertical="top"/>
    </xf>
    <xf numFmtId="0" fontId="24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vertical="top"/>
    </xf>
    <xf numFmtId="0" fontId="24" fillId="0" borderId="0" xfId="0" applyFont="1" applyFill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165" fontId="22" fillId="3" borderId="0" xfId="0" applyNumberFormat="1" applyFont="1" applyFill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12" fillId="3" borderId="0" xfId="0" applyFont="1" applyFill="1" applyAlignment="1">
      <alignment horizontal="right" vertical="top" wrapText="1"/>
    </xf>
    <xf numFmtId="0" fontId="12" fillId="0" borderId="0" xfId="0" applyFont="1" applyAlignment="1">
      <alignment horizontal="right" vertical="top" wrapText="1"/>
    </xf>
    <xf numFmtId="165" fontId="15" fillId="0" borderId="0" xfId="0" applyNumberFormat="1" applyFont="1" applyFill="1" applyAlignment="1">
      <alignment horizontal="right" vertical="top" wrapText="1"/>
    </xf>
    <xf numFmtId="0" fontId="15" fillId="0" borderId="0" xfId="0" applyFont="1" applyAlignment="1">
      <alignment vertical="top"/>
    </xf>
    <xf numFmtId="0" fontId="22" fillId="0" borderId="0" xfId="0" applyFont="1" applyAlignment="1">
      <alignment horizontal="right" vertical="top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top" wrapText="1"/>
    </xf>
    <xf numFmtId="0" fontId="12" fillId="0" borderId="0" xfId="0" applyFont="1" applyAlignment="1">
      <alignment horizontal="right" vertical="top"/>
    </xf>
    <xf numFmtId="0" fontId="3" fillId="0" borderId="0" xfId="0" applyFont="1" applyAlignment="1">
      <alignment horizontal="right"/>
    </xf>
    <xf numFmtId="0" fontId="0" fillId="0" borderId="0" xfId="0" applyAlignment="1"/>
    <xf numFmtId="0" fontId="0" fillId="0" borderId="0" xfId="0" applyAlignment="1">
      <alignment horizontal="right"/>
    </xf>
    <xf numFmtId="0" fontId="5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top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vertical="center"/>
    </xf>
    <xf numFmtId="165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4" fontId="1" fillId="0" borderId="0" xfId="0" applyNumberFormat="1" applyFont="1" applyFill="1" applyAlignment="1">
      <alignment vertical="center"/>
    </xf>
    <xf numFmtId="165" fontId="1" fillId="0" borderId="0" xfId="0" applyNumberFormat="1" applyFont="1" applyFill="1" applyAlignment="1">
      <alignment vertical="center"/>
    </xf>
    <xf numFmtId="165" fontId="25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0" xfId="3" applyFont="1" applyAlignment="1">
      <alignment horizontal="center" vertical="center" wrapText="1"/>
    </xf>
    <xf numFmtId="0" fontId="5" fillId="0" borderId="0" xfId="3" applyFont="1" applyAlignment="1">
      <alignment horizontal="center" vertical="center" wrapText="1"/>
    </xf>
    <xf numFmtId="0" fontId="3" fillId="0" borderId="4" xfId="3" applyFont="1" applyBorder="1" applyAlignment="1">
      <alignment horizontal="right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4" fontId="3" fillId="0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left" vertical="center" wrapText="1"/>
    </xf>
    <xf numFmtId="49" fontId="3" fillId="0" borderId="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left" vertical="center" wrapText="1"/>
    </xf>
    <xf numFmtId="0" fontId="3" fillId="3" borderId="1" xfId="3" applyFont="1" applyFill="1" applyBorder="1" applyAlignment="1">
      <alignment horizontal="center" vertical="center" wrapText="1"/>
    </xf>
    <xf numFmtId="4" fontId="3" fillId="3" borderId="1" xfId="3" applyNumberFormat="1" applyFont="1" applyFill="1" applyBorder="1" applyAlignment="1">
      <alignment horizontal="center" vertical="center" wrapText="1"/>
    </xf>
    <xf numFmtId="49" fontId="3" fillId="3" borderId="1" xfId="3" applyNumberFormat="1" applyFont="1" applyFill="1" applyBorder="1" applyAlignment="1">
      <alignment horizontal="center" vertical="center" wrapText="1"/>
    </xf>
    <xf numFmtId="165" fontId="3" fillId="3" borderId="1" xfId="3" applyNumberFormat="1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left" vertical="center" wrapText="1"/>
    </xf>
    <xf numFmtId="0" fontId="2" fillId="3" borderId="1" xfId="3" applyFont="1" applyFill="1" applyBorder="1" applyAlignment="1">
      <alignment horizontal="center" vertical="center" wrapText="1"/>
    </xf>
    <xf numFmtId="4" fontId="2" fillId="3" borderId="1" xfId="3" applyNumberFormat="1" applyFont="1" applyFill="1" applyBorder="1" applyAlignment="1">
      <alignment horizontal="center" vertical="center" wrapText="1"/>
    </xf>
    <xf numFmtId="49" fontId="2" fillId="3" borderId="1" xfId="3" applyNumberFormat="1" applyFont="1" applyFill="1" applyBorder="1" applyAlignment="1">
      <alignment horizontal="center" vertical="center" wrapText="1"/>
    </xf>
    <xf numFmtId="165" fontId="2" fillId="3" borderId="1" xfId="3" applyNumberFormat="1" applyFont="1" applyFill="1" applyBorder="1" applyAlignment="1">
      <alignment horizontal="center" vertical="center" wrapText="1"/>
    </xf>
    <xf numFmtId="49" fontId="2" fillId="3" borderId="2" xfId="3" applyNumberFormat="1" applyFont="1" applyFill="1" applyBorder="1" applyAlignment="1">
      <alignment horizontal="center" vertical="center" wrapText="1"/>
    </xf>
    <xf numFmtId="165" fontId="2" fillId="3" borderId="2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3" applyFont="1" applyFill="1" applyBorder="1" applyAlignment="1">
      <alignment vertical="center" wrapText="1"/>
    </xf>
    <xf numFmtId="0" fontId="2" fillId="3" borderId="1" xfId="3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5" xfId="3" applyFont="1" applyFill="1" applyBorder="1" applyAlignment="1">
      <alignment horizontal="center" vertical="center" wrapText="1"/>
    </xf>
    <xf numFmtId="49" fontId="13" fillId="3" borderId="1" xfId="3" applyNumberFormat="1" applyFont="1" applyFill="1" applyBorder="1" applyAlignment="1">
      <alignment horizontal="center" vertical="center"/>
    </xf>
    <xf numFmtId="165" fontId="13" fillId="3" borderId="1" xfId="3" applyNumberFormat="1" applyFont="1" applyFill="1" applyBorder="1" applyAlignment="1">
      <alignment horizontal="center" vertical="center"/>
    </xf>
    <xf numFmtId="0" fontId="2" fillId="3" borderId="5" xfId="3" applyFont="1" applyFill="1" applyBorder="1" applyAlignment="1">
      <alignment horizontal="center" vertical="center" wrapText="1"/>
    </xf>
    <xf numFmtId="49" fontId="8" fillId="3" borderId="1" xfId="3" applyNumberFormat="1" applyFont="1" applyFill="1" applyBorder="1" applyAlignment="1">
      <alignment horizontal="center" vertical="center"/>
    </xf>
    <xf numFmtId="165" fontId="8" fillId="3" borderId="1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left" vertical="center" wrapText="1"/>
    </xf>
    <xf numFmtId="0" fontId="2" fillId="5" borderId="5" xfId="3" applyFont="1" applyFill="1" applyBorder="1" applyAlignment="1">
      <alignment horizontal="center" vertical="center" wrapText="1"/>
    </xf>
    <xf numFmtId="49" fontId="3" fillId="5" borderId="1" xfId="3" applyNumberFormat="1" applyFont="1" applyFill="1" applyBorder="1" applyAlignment="1">
      <alignment horizontal="center" vertical="center" wrapText="1"/>
    </xf>
    <xf numFmtId="165" fontId="8" fillId="5" borderId="1" xfId="3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0" fontId="2" fillId="5" borderId="1" xfId="3" applyFont="1" applyFill="1" applyBorder="1" applyAlignment="1">
      <alignment horizontal="left" vertical="center" wrapText="1"/>
    </xf>
    <xf numFmtId="49" fontId="2" fillId="5" borderId="1" xfId="3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/>
    </xf>
    <xf numFmtId="165" fontId="3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 wrapText="1"/>
    </xf>
    <xf numFmtId="0" fontId="20" fillId="3" borderId="0" xfId="0" applyFont="1" applyFill="1" applyAlignment="1">
      <alignment vertical="center" wrapText="1"/>
    </xf>
    <xf numFmtId="4" fontId="8" fillId="3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vertical="center" wrapText="1"/>
    </xf>
    <xf numFmtId="0" fontId="13" fillId="3" borderId="1" xfId="3" applyNumberFormat="1" applyFont="1" applyFill="1" applyBorder="1" applyAlignment="1">
      <alignment horizontal="center" vertical="center"/>
    </xf>
    <xf numFmtId="4" fontId="13" fillId="3" borderId="1" xfId="3" applyNumberFormat="1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5" borderId="1" xfId="3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13" fillId="5" borderId="1" xfId="3" applyNumberFormat="1" applyFont="1" applyFill="1" applyBorder="1" applyAlignment="1">
      <alignment horizontal="center" vertical="center"/>
    </xf>
    <xf numFmtId="0" fontId="13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3" borderId="1" xfId="3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</cellXfs>
  <cellStyles count="10">
    <cellStyle name="xl31" xfId="9"/>
    <cellStyle name="xl33" xfId="5"/>
    <cellStyle name="xl34" xfId="6"/>
    <cellStyle name="xl35" xfId="7"/>
    <cellStyle name="xl43" xfId="8"/>
    <cellStyle name="Обычный" xfId="0" builtinId="0"/>
    <cellStyle name="Обычный 4" xfId="1"/>
    <cellStyle name="Обычный 5" xfId="2"/>
    <cellStyle name="Обычный_Лист1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6"/>
  <sheetViews>
    <sheetView tabSelected="1" topLeftCell="A13" zoomScale="90" zoomScaleNormal="90" workbookViewId="0">
      <selection activeCell="V9" sqref="V9"/>
    </sheetView>
  </sheetViews>
  <sheetFormatPr defaultRowHeight="12.75"/>
  <cols>
    <col min="1" max="1" width="42.7109375" style="205" customWidth="1"/>
    <col min="2" max="2" width="10" style="205" customWidth="1"/>
    <col min="3" max="3" width="9.7109375" style="212" customWidth="1"/>
    <col min="4" max="4" width="13.85546875" style="205" customWidth="1"/>
    <col min="5" max="5" width="9.7109375" style="205" customWidth="1"/>
    <col min="6" max="6" width="12" style="213" hidden="1" customWidth="1"/>
    <col min="7" max="10" width="11.85546875" style="213" hidden="1" customWidth="1"/>
    <col min="11" max="12" width="11.85546875" style="213" customWidth="1"/>
    <col min="13" max="13" width="12.5703125" style="213" customWidth="1"/>
    <col min="15" max="20" width="0" hidden="1" customWidth="1"/>
  </cols>
  <sheetData>
    <row r="2" spans="1:14" ht="18" customHeight="1">
      <c r="B2" s="206"/>
      <c r="C2" s="207"/>
      <c r="D2" s="206"/>
      <c r="E2" s="206"/>
      <c r="F2" s="208"/>
      <c r="G2" s="208"/>
      <c r="H2" s="209" t="s">
        <v>620</v>
      </c>
      <c r="I2" s="209"/>
      <c r="J2" s="209"/>
      <c r="K2" s="209"/>
      <c r="L2" s="209"/>
      <c r="M2" s="209"/>
    </row>
    <row r="3" spans="1:14" ht="39.75" customHeight="1">
      <c r="B3" s="210" t="s">
        <v>641</v>
      </c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4">
      <c r="M4" s="214"/>
    </row>
    <row r="5" spans="1:14">
      <c r="A5" s="215"/>
      <c r="B5" s="215"/>
      <c r="C5" s="216"/>
      <c r="D5" s="215"/>
      <c r="E5" s="215"/>
      <c r="F5" s="193" t="s">
        <v>558</v>
      </c>
      <c r="G5" s="193"/>
      <c r="H5" s="193"/>
      <c r="I5" s="193"/>
      <c r="J5" s="193"/>
      <c r="K5" s="193"/>
      <c r="L5" s="193"/>
      <c r="M5" s="193"/>
    </row>
    <row r="6" spans="1:14" ht="43.5" customHeight="1">
      <c r="A6" s="217"/>
      <c r="B6" s="211" t="s">
        <v>556</v>
      </c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9"/>
    </row>
    <row r="7" spans="1:14" ht="14.25" customHeight="1">
      <c r="A7" s="217"/>
      <c r="B7" s="217"/>
      <c r="C7" s="217"/>
      <c r="D7" s="211"/>
      <c r="E7" s="211"/>
      <c r="F7" s="211"/>
      <c r="G7" s="211"/>
      <c r="H7" s="211"/>
      <c r="I7" s="211"/>
      <c r="J7" s="211"/>
      <c r="K7" s="211"/>
      <c r="L7" s="211"/>
      <c r="M7" s="211"/>
    </row>
    <row r="8" spans="1:14" ht="9.75" hidden="1" customHeight="1">
      <c r="A8" s="217"/>
      <c r="B8" s="217"/>
      <c r="C8" s="217"/>
      <c r="D8" s="217"/>
      <c r="E8" s="217"/>
      <c r="F8" s="217"/>
      <c r="G8" s="217"/>
      <c r="H8" s="217"/>
      <c r="I8" s="217"/>
      <c r="J8" s="217"/>
      <c r="K8" s="217"/>
      <c r="L8" s="217"/>
      <c r="M8" s="217"/>
    </row>
    <row r="9" spans="1:14" ht="31.5" customHeight="1">
      <c r="A9" s="220" t="s">
        <v>579</v>
      </c>
      <c r="B9" s="220"/>
      <c r="C9" s="220"/>
      <c r="D9" s="220"/>
      <c r="E9" s="220"/>
      <c r="F9" s="220"/>
      <c r="G9" s="219"/>
      <c r="H9" s="219"/>
      <c r="I9" s="219"/>
      <c r="J9" s="219"/>
      <c r="K9" s="219"/>
      <c r="L9" s="219"/>
      <c r="M9" s="219"/>
    </row>
    <row r="10" spans="1:14" ht="16.5" customHeight="1">
      <c r="A10" s="221"/>
      <c r="B10" s="221"/>
      <c r="C10" s="221"/>
      <c r="D10" s="221"/>
      <c r="E10" s="221"/>
      <c r="F10" s="221"/>
      <c r="G10" s="222"/>
      <c r="H10" s="222"/>
      <c r="I10" s="222"/>
      <c r="J10" s="222"/>
      <c r="K10" s="222"/>
      <c r="L10" s="222"/>
      <c r="M10" s="222" t="s">
        <v>554</v>
      </c>
    </row>
    <row r="11" spans="1:14" s="1" customFormat="1" ht="36" customHeight="1">
      <c r="A11" s="223" t="s">
        <v>93</v>
      </c>
      <c r="B11" s="224" t="s">
        <v>71</v>
      </c>
      <c r="C11" s="225" t="s">
        <v>72</v>
      </c>
      <c r="D11" s="223" t="s">
        <v>113</v>
      </c>
      <c r="E11" s="223" t="s">
        <v>73</v>
      </c>
      <c r="F11" s="226" t="s">
        <v>530</v>
      </c>
      <c r="G11" s="226" t="s">
        <v>593</v>
      </c>
      <c r="H11" s="226" t="s">
        <v>593</v>
      </c>
      <c r="I11" s="226" t="s">
        <v>594</v>
      </c>
      <c r="J11" s="226" t="s">
        <v>593</v>
      </c>
      <c r="K11" s="226" t="s">
        <v>594</v>
      </c>
      <c r="L11" s="226" t="s">
        <v>593</v>
      </c>
      <c r="M11" s="226" t="s">
        <v>594</v>
      </c>
    </row>
    <row r="12" spans="1:14" ht="26.25" customHeight="1">
      <c r="A12" s="227" t="s">
        <v>74</v>
      </c>
      <c r="B12" s="227"/>
      <c r="C12" s="225"/>
      <c r="D12" s="215"/>
      <c r="E12" s="223"/>
      <c r="F12" s="228">
        <f>F13+F122+F167+F182+F191+F213+F259+F319+F341</f>
        <v>1078703.3</v>
      </c>
      <c r="G12" s="225">
        <f>G13+G122+G167+G182+G191+G213+G259+G319+G341</f>
        <v>27028.399999999998</v>
      </c>
      <c r="H12" s="225">
        <f>H13+H122+H167+H182+H191+H213+H259+H319+H341</f>
        <v>11565.9</v>
      </c>
      <c r="I12" s="225">
        <f>F12+G12+H12</f>
        <v>1117297.5999999999</v>
      </c>
      <c r="J12" s="225">
        <f>J152</f>
        <v>1445</v>
      </c>
      <c r="K12" s="225">
        <f>I12+J12</f>
        <v>1118742.5999999999</v>
      </c>
      <c r="L12" s="225">
        <f>L152</f>
        <v>1145</v>
      </c>
      <c r="M12" s="228">
        <f>K12+L12</f>
        <v>1119887.5999999999</v>
      </c>
      <c r="N12" s="21"/>
    </row>
    <row r="13" spans="1:14" ht="37.5" customHeight="1">
      <c r="A13" s="229" t="s">
        <v>61</v>
      </c>
      <c r="B13" s="223">
        <v>439</v>
      </c>
      <c r="C13" s="225"/>
      <c r="D13" s="223"/>
      <c r="E13" s="223"/>
      <c r="F13" s="228">
        <f>SUM(F14,F66,F103,F83)</f>
        <v>72907.5</v>
      </c>
      <c r="G13" s="228">
        <f>SUM(G14,G66,G103,G83)</f>
        <v>-0.5</v>
      </c>
      <c r="H13" s="228">
        <f>SUM(H14,H66,H103,H83)</f>
        <v>3852</v>
      </c>
      <c r="I13" s="225">
        <f t="shared" ref="I13:I76" si="0">F13+G13+H13</f>
        <v>76759</v>
      </c>
      <c r="J13" s="228"/>
      <c r="K13" s="225">
        <f t="shared" ref="K13:K76" si="1">I13+J13</f>
        <v>76759</v>
      </c>
      <c r="L13" s="228"/>
      <c r="M13" s="228">
        <f t="shared" ref="M13:M76" si="2">K13+L13</f>
        <v>76759</v>
      </c>
    </row>
    <row r="14" spans="1:14" ht="25.5" hidden="1" customHeight="1">
      <c r="A14" s="227" t="s">
        <v>75</v>
      </c>
      <c r="B14" s="223">
        <v>439</v>
      </c>
      <c r="C14" s="225" t="s">
        <v>76</v>
      </c>
      <c r="D14" s="230"/>
      <c r="E14" s="230"/>
      <c r="F14" s="228">
        <f>SUM(F15,F22,F29,F42,F55,F60,F49)</f>
        <v>53328.5</v>
      </c>
      <c r="G14" s="228">
        <f>SUM(G15,G22,G29,G42,G55,G60,G49)</f>
        <v>-0.5</v>
      </c>
      <c r="H14" s="228"/>
      <c r="I14" s="225">
        <f t="shared" si="0"/>
        <v>53328</v>
      </c>
      <c r="J14" s="228"/>
      <c r="K14" s="225">
        <f t="shared" si="1"/>
        <v>53328</v>
      </c>
      <c r="L14" s="228"/>
      <c r="M14" s="228">
        <f t="shared" si="2"/>
        <v>53328</v>
      </c>
    </row>
    <row r="15" spans="1:14" ht="43.5" hidden="1" customHeight="1">
      <c r="A15" s="231" t="s">
        <v>77</v>
      </c>
      <c r="B15" s="232">
        <v>439</v>
      </c>
      <c r="C15" s="233" t="s">
        <v>78</v>
      </c>
      <c r="D15" s="234"/>
      <c r="E15" s="234"/>
      <c r="F15" s="235">
        <f>SUM(F17)</f>
        <v>2332</v>
      </c>
      <c r="G15" s="235"/>
      <c r="H15" s="235"/>
      <c r="I15" s="225">
        <f t="shared" si="0"/>
        <v>2332</v>
      </c>
      <c r="J15" s="235"/>
      <c r="K15" s="225">
        <f t="shared" si="1"/>
        <v>2332</v>
      </c>
      <c r="L15" s="235"/>
      <c r="M15" s="228">
        <f t="shared" si="2"/>
        <v>2332</v>
      </c>
    </row>
    <row r="16" spans="1:14" ht="37.5" hidden="1" customHeight="1">
      <c r="A16" s="231" t="s">
        <v>205</v>
      </c>
      <c r="B16" s="232">
        <v>439</v>
      </c>
      <c r="C16" s="233" t="s">
        <v>78</v>
      </c>
      <c r="D16" s="234" t="s">
        <v>154</v>
      </c>
      <c r="E16" s="234"/>
      <c r="F16" s="235">
        <f>SUM(F17)</f>
        <v>2332</v>
      </c>
      <c r="G16" s="235"/>
      <c r="H16" s="235"/>
      <c r="I16" s="225">
        <f t="shared" si="0"/>
        <v>2332</v>
      </c>
      <c r="J16" s="235"/>
      <c r="K16" s="225">
        <f t="shared" si="1"/>
        <v>2332</v>
      </c>
      <c r="L16" s="235"/>
      <c r="M16" s="228">
        <f t="shared" si="2"/>
        <v>2332</v>
      </c>
    </row>
    <row r="17" spans="1:13" ht="27" hidden="1" customHeight="1">
      <c r="A17" s="236" t="s">
        <v>79</v>
      </c>
      <c r="B17" s="237">
        <v>439</v>
      </c>
      <c r="C17" s="238" t="s">
        <v>78</v>
      </c>
      <c r="D17" s="239" t="s">
        <v>155</v>
      </c>
      <c r="E17" s="239"/>
      <c r="F17" s="240">
        <f>SUM(F18,F20)</f>
        <v>2332</v>
      </c>
      <c r="G17" s="240"/>
      <c r="H17" s="240"/>
      <c r="I17" s="225">
        <f t="shared" si="0"/>
        <v>2332</v>
      </c>
      <c r="J17" s="240"/>
      <c r="K17" s="225">
        <f t="shared" si="1"/>
        <v>2332</v>
      </c>
      <c r="L17" s="240"/>
      <c r="M17" s="228">
        <f t="shared" si="2"/>
        <v>2332</v>
      </c>
    </row>
    <row r="18" spans="1:13" ht="31.5" hidden="1" customHeight="1">
      <c r="A18" s="236" t="s">
        <v>117</v>
      </c>
      <c r="B18" s="237">
        <v>439</v>
      </c>
      <c r="C18" s="238" t="s">
        <v>78</v>
      </c>
      <c r="D18" s="239" t="s">
        <v>156</v>
      </c>
      <c r="E18" s="239"/>
      <c r="F18" s="240">
        <f>SUM(F19)</f>
        <v>1807</v>
      </c>
      <c r="G18" s="240"/>
      <c r="H18" s="240"/>
      <c r="I18" s="225">
        <f t="shared" si="0"/>
        <v>1807</v>
      </c>
      <c r="J18" s="240"/>
      <c r="K18" s="225">
        <f t="shared" si="1"/>
        <v>1807</v>
      </c>
      <c r="L18" s="240"/>
      <c r="M18" s="228">
        <f t="shared" si="2"/>
        <v>1807</v>
      </c>
    </row>
    <row r="19" spans="1:13" ht="33.75" hidden="1" customHeight="1">
      <c r="A19" s="236" t="s">
        <v>119</v>
      </c>
      <c r="B19" s="237">
        <v>439</v>
      </c>
      <c r="C19" s="238" t="s">
        <v>78</v>
      </c>
      <c r="D19" s="239" t="s">
        <v>156</v>
      </c>
      <c r="E19" s="239" t="s">
        <v>118</v>
      </c>
      <c r="F19" s="240">
        <v>1807</v>
      </c>
      <c r="G19" s="240"/>
      <c r="H19" s="240"/>
      <c r="I19" s="225">
        <f t="shared" si="0"/>
        <v>1807</v>
      </c>
      <c r="J19" s="240"/>
      <c r="K19" s="225">
        <f t="shared" si="1"/>
        <v>1807</v>
      </c>
      <c r="L19" s="240"/>
      <c r="M19" s="228">
        <f t="shared" si="2"/>
        <v>1807</v>
      </c>
    </row>
    <row r="20" spans="1:13" ht="28.5" hidden="1" customHeight="1">
      <c r="A20" s="236" t="s">
        <v>106</v>
      </c>
      <c r="B20" s="237">
        <v>439</v>
      </c>
      <c r="C20" s="238" t="s">
        <v>78</v>
      </c>
      <c r="D20" s="239" t="s">
        <v>157</v>
      </c>
      <c r="E20" s="239"/>
      <c r="F20" s="240">
        <f>F21</f>
        <v>525</v>
      </c>
      <c r="G20" s="240"/>
      <c r="H20" s="240"/>
      <c r="I20" s="225">
        <f t="shared" si="0"/>
        <v>525</v>
      </c>
      <c r="J20" s="240"/>
      <c r="K20" s="225">
        <f t="shared" si="1"/>
        <v>525</v>
      </c>
      <c r="L20" s="240"/>
      <c r="M20" s="228">
        <f t="shared" si="2"/>
        <v>525</v>
      </c>
    </row>
    <row r="21" spans="1:13" ht="33.75" hidden="1" customHeight="1">
      <c r="A21" s="236" t="s">
        <v>115</v>
      </c>
      <c r="B21" s="237">
        <v>439</v>
      </c>
      <c r="C21" s="238" t="s">
        <v>78</v>
      </c>
      <c r="D21" s="239" t="s">
        <v>157</v>
      </c>
      <c r="E21" s="239" t="s">
        <v>114</v>
      </c>
      <c r="F21" s="240">
        <v>525</v>
      </c>
      <c r="G21" s="240"/>
      <c r="H21" s="240"/>
      <c r="I21" s="225">
        <f t="shared" si="0"/>
        <v>525</v>
      </c>
      <c r="J21" s="240"/>
      <c r="K21" s="225">
        <f t="shared" si="1"/>
        <v>525</v>
      </c>
      <c r="L21" s="240"/>
      <c r="M21" s="228">
        <f t="shared" si="2"/>
        <v>525</v>
      </c>
    </row>
    <row r="22" spans="1:13" ht="60.75" hidden="1" customHeight="1">
      <c r="A22" s="231" t="s">
        <v>111</v>
      </c>
      <c r="B22" s="232">
        <v>439</v>
      </c>
      <c r="C22" s="233" t="s">
        <v>228</v>
      </c>
      <c r="D22" s="234"/>
      <c r="E22" s="234"/>
      <c r="F22" s="235">
        <f>F23</f>
        <v>2006</v>
      </c>
      <c r="G22" s="235"/>
      <c r="H22" s="235"/>
      <c r="I22" s="225">
        <f t="shared" si="0"/>
        <v>2006</v>
      </c>
      <c r="J22" s="235"/>
      <c r="K22" s="225">
        <f t="shared" si="1"/>
        <v>2006</v>
      </c>
      <c r="L22" s="235"/>
      <c r="M22" s="228">
        <f t="shared" si="2"/>
        <v>2006</v>
      </c>
    </row>
    <row r="23" spans="1:13" ht="45" hidden="1" customHeight="1">
      <c r="A23" s="231" t="s">
        <v>205</v>
      </c>
      <c r="B23" s="232">
        <v>439</v>
      </c>
      <c r="C23" s="233" t="s">
        <v>228</v>
      </c>
      <c r="D23" s="234" t="s">
        <v>154</v>
      </c>
      <c r="E23" s="234"/>
      <c r="F23" s="235">
        <f>SUM(F24)</f>
        <v>2006</v>
      </c>
      <c r="G23" s="235"/>
      <c r="H23" s="235"/>
      <c r="I23" s="225">
        <f t="shared" si="0"/>
        <v>2006</v>
      </c>
      <c r="J23" s="235"/>
      <c r="K23" s="225">
        <f t="shared" si="1"/>
        <v>2006</v>
      </c>
      <c r="L23" s="235"/>
      <c r="M23" s="228">
        <f t="shared" si="2"/>
        <v>2006</v>
      </c>
    </row>
    <row r="24" spans="1:13" ht="28.5" hidden="1" customHeight="1">
      <c r="A24" s="236" t="s">
        <v>227</v>
      </c>
      <c r="B24" s="237">
        <v>439</v>
      </c>
      <c r="C24" s="238" t="s">
        <v>228</v>
      </c>
      <c r="D24" s="239" t="s">
        <v>158</v>
      </c>
      <c r="E24" s="239"/>
      <c r="F24" s="240">
        <f>SUM(F25,F27)</f>
        <v>2006</v>
      </c>
      <c r="G24" s="240"/>
      <c r="H24" s="240"/>
      <c r="I24" s="225">
        <f t="shared" si="0"/>
        <v>2006</v>
      </c>
      <c r="J24" s="240"/>
      <c r="K24" s="225">
        <f t="shared" si="1"/>
        <v>2006</v>
      </c>
      <c r="L24" s="240"/>
      <c r="M24" s="228">
        <f t="shared" si="2"/>
        <v>2006</v>
      </c>
    </row>
    <row r="25" spans="1:13" ht="28.5" hidden="1" customHeight="1">
      <c r="A25" s="236" t="s">
        <v>117</v>
      </c>
      <c r="B25" s="237">
        <v>439</v>
      </c>
      <c r="C25" s="238" t="s">
        <v>228</v>
      </c>
      <c r="D25" s="239" t="s">
        <v>159</v>
      </c>
      <c r="E25" s="239"/>
      <c r="F25" s="240">
        <f>SUM(F26)</f>
        <v>1591</v>
      </c>
      <c r="G25" s="240"/>
      <c r="H25" s="240"/>
      <c r="I25" s="225">
        <f t="shared" si="0"/>
        <v>1591</v>
      </c>
      <c r="J25" s="240"/>
      <c r="K25" s="225">
        <f t="shared" si="1"/>
        <v>1591</v>
      </c>
      <c r="L25" s="240"/>
      <c r="M25" s="228">
        <f t="shared" si="2"/>
        <v>1591</v>
      </c>
    </row>
    <row r="26" spans="1:13" ht="30" hidden="1" customHeight="1">
      <c r="A26" s="236" t="s">
        <v>119</v>
      </c>
      <c r="B26" s="237">
        <v>439</v>
      </c>
      <c r="C26" s="238" t="s">
        <v>228</v>
      </c>
      <c r="D26" s="239" t="s">
        <v>159</v>
      </c>
      <c r="E26" s="239" t="s">
        <v>118</v>
      </c>
      <c r="F26" s="240">
        <v>1591</v>
      </c>
      <c r="G26" s="240"/>
      <c r="H26" s="240"/>
      <c r="I26" s="225">
        <f t="shared" si="0"/>
        <v>1591</v>
      </c>
      <c r="J26" s="240"/>
      <c r="K26" s="225">
        <f t="shared" si="1"/>
        <v>1591</v>
      </c>
      <c r="L26" s="240"/>
      <c r="M26" s="228">
        <f t="shared" si="2"/>
        <v>1591</v>
      </c>
    </row>
    <row r="27" spans="1:13" ht="31.5" hidden="1" customHeight="1">
      <c r="A27" s="236" t="s">
        <v>106</v>
      </c>
      <c r="B27" s="237">
        <v>439</v>
      </c>
      <c r="C27" s="238" t="s">
        <v>228</v>
      </c>
      <c r="D27" s="239" t="s">
        <v>160</v>
      </c>
      <c r="E27" s="239"/>
      <c r="F27" s="240">
        <f>F28</f>
        <v>415</v>
      </c>
      <c r="G27" s="240"/>
      <c r="H27" s="240"/>
      <c r="I27" s="225">
        <f t="shared" si="0"/>
        <v>415</v>
      </c>
      <c r="J27" s="240"/>
      <c r="K27" s="225">
        <f t="shared" si="1"/>
        <v>415</v>
      </c>
      <c r="L27" s="240"/>
      <c r="M27" s="228">
        <f t="shared" si="2"/>
        <v>415</v>
      </c>
    </row>
    <row r="28" spans="1:13" ht="32.25" hidden="1" customHeight="1">
      <c r="A28" s="236" t="s">
        <v>115</v>
      </c>
      <c r="B28" s="237">
        <v>439</v>
      </c>
      <c r="C28" s="238" t="s">
        <v>228</v>
      </c>
      <c r="D28" s="239" t="s">
        <v>160</v>
      </c>
      <c r="E28" s="239" t="s">
        <v>114</v>
      </c>
      <c r="F28" s="240">
        <v>415</v>
      </c>
      <c r="G28" s="240"/>
      <c r="H28" s="240"/>
      <c r="I28" s="225">
        <f t="shared" si="0"/>
        <v>415</v>
      </c>
      <c r="J28" s="240"/>
      <c r="K28" s="225">
        <f t="shared" si="1"/>
        <v>415</v>
      </c>
      <c r="L28" s="240"/>
      <c r="M28" s="228">
        <f t="shared" si="2"/>
        <v>415</v>
      </c>
    </row>
    <row r="29" spans="1:13" ht="43.5" hidden="1" customHeight="1">
      <c r="A29" s="231" t="s">
        <v>229</v>
      </c>
      <c r="B29" s="237">
        <v>439</v>
      </c>
      <c r="C29" s="233" t="s">
        <v>230</v>
      </c>
      <c r="D29" s="234"/>
      <c r="E29" s="234"/>
      <c r="F29" s="235">
        <f>SUM(F34)+F30</f>
        <v>42152</v>
      </c>
      <c r="G29" s="235">
        <f>SUM(G34)+G30</f>
        <v>0</v>
      </c>
      <c r="H29" s="235"/>
      <c r="I29" s="225">
        <f t="shared" si="0"/>
        <v>42152</v>
      </c>
      <c r="J29" s="235"/>
      <c r="K29" s="225">
        <f t="shared" si="1"/>
        <v>42152</v>
      </c>
      <c r="L29" s="235"/>
      <c r="M29" s="228">
        <f t="shared" si="2"/>
        <v>42152</v>
      </c>
    </row>
    <row r="30" spans="1:13" ht="42" hidden="1" customHeight="1">
      <c r="A30" s="236" t="s">
        <v>231</v>
      </c>
      <c r="B30" s="237">
        <v>439</v>
      </c>
      <c r="C30" s="239" t="s">
        <v>230</v>
      </c>
      <c r="D30" s="239" t="s">
        <v>163</v>
      </c>
      <c r="E30" s="239"/>
      <c r="F30" s="235">
        <f>F31</f>
        <v>2249</v>
      </c>
      <c r="G30" s="235"/>
      <c r="H30" s="235"/>
      <c r="I30" s="225">
        <f t="shared" si="0"/>
        <v>2249</v>
      </c>
      <c r="J30" s="235"/>
      <c r="K30" s="225">
        <f t="shared" si="1"/>
        <v>2249</v>
      </c>
      <c r="L30" s="235"/>
      <c r="M30" s="228">
        <f t="shared" si="2"/>
        <v>2249</v>
      </c>
    </row>
    <row r="31" spans="1:13" ht="32.25" hidden="1" customHeight="1">
      <c r="A31" s="236" t="s">
        <v>117</v>
      </c>
      <c r="B31" s="237">
        <v>439</v>
      </c>
      <c r="C31" s="239" t="s">
        <v>230</v>
      </c>
      <c r="D31" s="239" t="s">
        <v>164</v>
      </c>
      <c r="E31" s="239"/>
      <c r="F31" s="235">
        <f>F32+F33</f>
        <v>2249</v>
      </c>
      <c r="G31" s="235"/>
      <c r="H31" s="235"/>
      <c r="I31" s="225">
        <f t="shared" si="0"/>
        <v>2249</v>
      </c>
      <c r="J31" s="235"/>
      <c r="K31" s="225">
        <f t="shared" si="1"/>
        <v>2249</v>
      </c>
      <c r="L31" s="235"/>
      <c r="M31" s="228">
        <f t="shared" si="2"/>
        <v>2249</v>
      </c>
    </row>
    <row r="32" spans="1:13" ht="31.5" hidden="1" customHeight="1">
      <c r="A32" s="236" t="s">
        <v>119</v>
      </c>
      <c r="B32" s="237">
        <v>439</v>
      </c>
      <c r="C32" s="239" t="s">
        <v>230</v>
      </c>
      <c r="D32" s="239" t="s">
        <v>164</v>
      </c>
      <c r="E32" s="239" t="s">
        <v>118</v>
      </c>
      <c r="F32" s="235">
        <v>1249</v>
      </c>
      <c r="G32" s="235"/>
      <c r="H32" s="235"/>
      <c r="I32" s="225">
        <f t="shared" si="0"/>
        <v>1249</v>
      </c>
      <c r="J32" s="235"/>
      <c r="K32" s="225">
        <f t="shared" si="1"/>
        <v>1249</v>
      </c>
      <c r="L32" s="235"/>
      <c r="M32" s="228">
        <f t="shared" si="2"/>
        <v>1249</v>
      </c>
    </row>
    <row r="33" spans="1:13" ht="35.25" hidden="1" customHeight="1">
      <c r="A33" s="236" t="s">
        <v>119</v>
      </c>
      <c r="B33" s="237">
        <v>439</v>
      </c>
      <c r="C33" s="239" t="s">
        <v>230</v>
      </c>
      <c r="D33" s="239" t="s">
        <v>165</v>
      </c>
      <c r="E33" s="239" t="s">
        <v>543</v>
      </c>
      <c r="F33" s="235">
        <v>1000</v>
      </c>
      <c r="G33" s="235"/>
      <c r="H33" s="235"/>
      <c r="I33" s="225">
        <f t="shared" si="0"/>
        <v>1000</v>
      </c>
      <c r="J33" s="235"/>
      <c r="K33" s="225">
        <f t="shared" si="1"/>
        <v>1000</v>
      </c>
      <c r="L33" s="235"/>
      <c r="M33" s="228">
        <f t="shared" si="2"/>
        <v>1000</v>
      </c>
    </row>
    <row r="34" spans="1:13" ht="33" hidden="1" customHeight="1">
      <c r="A34" s="231" t="s">
        <v>206</v>
      </c>
      <c r="B34" s="237">
        <v>439</v>
      </c>
      <c r="C34" s="233" t="s">
        <v>230</v>
      </c>
      <c r="D34" s="234" t="s">
        <v>162</v>
      </c>
      <c r="E34" s="234"/>
      <c r="F34" s="235">
        <f>SUM(F35)</f>
        <v>39903</v>
      </c>
      <c r="G34" s="235"/>
      <c r="H34" s="235"/>
      <c r="I34" s="225">
        <f t="shared" si="0"/>
        <v>39903</v>
      </c>
      <c r="J34" s="235"/>
      <c r="K34" s="225">
        <f t="shared" si="1"/>
        <v>39903</v>
      </c>
      <c r="L34" s="235"/>
      <c r="M34" s="228">
        <f t="shared" si="2"/>
        <v>39903</v>
      </c>
    </row>
    <row r="35" spans="1:13" ht="22.5" hidden="1" customHeight="1">
      <c r="A35" s="236" t="s">
        <v>112</v>
      </c>
      <c r="B35" s="237">
        <v>439</v>
      </c>
      <c r="C35" s="238" t="s">
        <v>230</v>
      </c>
      <c r="D35" s="239" t="s">
        <v>166</v>
      </c>
      <c r="E35" s="239"/>
      <c r="F35" s="240">
        <f>SUM(F37,F38)</f>
        <v>39903</v>
      </c>
      <c r="G35" s="240"/>
      <c r="H35" s="240"/>
      <c r="I35" s="225">
        <f t="shared" si="0"/>
        <v>39903</v>
      </c>
      <c r="J35" s="240"/>
      <c r="K35" s="225">
        <f t="shared" si="1"/>
        <v>39903</v>
      </c>
      <c r="L35" s="240"/>
      <c r="M35" s="228">
        <f t="shared" si="2"/>
        <v>39903</v>
      </c>
    </row>
    <row r="36" spans="1:13" ht="33" hidden="1" customHeight="1">
      <c r="A36" s="236" t="s">
        <v>117</v>
      </c>
      <c r="B36" s="237">
        <v>439</v>
      </c>
      <c r="C36" s="238" t="s">
        <v>230</v>
      </c>
      <c r="D36" s="239" t="s">
        <v>167</v>
      </c>
      <c r="E36" s="239"/>
      <c r="F36" s="240">
        <f>SUM(F37)</f>
        <v>29578</v>
      </c>
      <c r="G36" s="240"/>
      <c r="H36" s="240"/>
      <c r="I36" s="225">
        <f t="shared" si="0"/>
        <v>29578</v>
      </c>
      <c r="J36" s="240"/>
      <c r="K36" s="225">
        <f t="shared" si="1"/>
        <v>29578</v>
      </c>
      <c r="L36" s="240"/>
      <c r="M36" s="228">
        <f t="shared" si="2"/>
        <v>29578</v>
      </c>
    </row>
    <row r="37" spans="1:13" ht="28.5" hidden="1" customHeight="1">
      <c r="A37" s="236" t="s">
        <v>119</v>
      </c>
      <c r="B37" s="237">
        <v>439</v>
      </c>
      <c r="C37" s="238" t="s">
        <v>230</v>
      </c>
      <c r="D37" s="239" t="s">
        <v>167</v>
      </c>
      <c r="E37" s="239" t="s">
        <v>118</v>
      </c>
      <c r="F37" s="240">
        <v>29578</v>
      </c>
      <c r="G37" s="240"/>
      <c r="H37" s="240"/>
      <c r="I37" s="225">
        <f t="shared" si="0"/>
        <v>29578</v>
      </c>
      <c r="J37" s="240"/>
      <c r="K37" s="225">
        <f t="shared" si="1"/>
        <v>29578</v>
      </c>
      <c r="L37" s="240"/>
      <c r="M37" s="228">
        <f t="shared" si="2"/>
        <v>29578</v>
      </c>
    </row>
    <row r="38" spans="1:13" ht="32.25" hidden="1" customHeight="1">
      <c r="A38" s="236" t="s">
        <v>106</v>
      </c>
      <c r="B38" s="237">
        <v>439</v>
      </c>
      <c r="C38" s="238" t="s">
        <v>230</v>
      </c>
      <c r="D38" s="239" t="s">
        <v>168</v>
      </c>
      <c r="E38" s="241"/>
      <c r="F38" s="242">
        <f>F39+F40</f>
        <v>10325</v>
      </c>
      <c r="G38" s="242"/>
      <c r="H38" s="242"/>
      <c r="I38" s="225">
        <f t="shared" si="0"/>
        <v>10325</v>
      </c>
      <c r="J38" s="242"/>
      <c r="K38" s="225">
        <f t="shared" si="1"/>
        <v>10325</v>
      </c>
      <c r="L38" s="242"/>
      <c r="M38" s="228">
        <f t="shared" si="2"/>
        <v>10325</v>
      </c>
    </row>
    <row r="39" spans="1:13" ht="32.25" hidden="1" customHeight="1">
      <c r="A39" s="236" t="s">
        <v>115</v>
      </c>
      <c r="B39" s="237">
        <v>439</v>
      </c>
      <c r="C39" s="238" t="s">
        <v>230</v>
      </c>
      <c r="D39" s="239" t="s">
        <v>168</v>
      </c>
      <c r="E39" s="239" t="s">
        <v>114</v>
      </c>
      <c r="F39" s="240">
        <v>9945</v>
      </c>
      <c r="G39" s="240"/>
      <c r="H39" s="240"/>
      <c r="I39" s="225">
        <f t="shared" si="0"/>
        <v>9945</v>
      </c>
      <c r="J39" s="240"/>
      <c r="K39" s="225">
        <f t="shared" si="1"/>
        <v>9945</v>
      </c>
      <c r="L39" s="240"/>
      <c r="M39" s="228">
        <f t="shared" si="2"/>
        <v>9945</v>
      </c>
    </row>
    <row r="40" spans="1:13" ht="27" hidden="1" customHeight="1">
      <c r="A40" s="236" t="s">
        <v>15</v>
      </c>
      <c r="B40" s="237">
        <v>439</v>
      </c>
      <c r="C40" s="238" t="s">
        <v>230</v>
      </c>
      <c r="D40" s="239" t="s">
        <v>168</v>
      </c>
      <c r="E40" s="239" t="s">
        <v>130</v>
      </c>
      <c r="F40" s="240">
        <v>380</v>
      </c>
      <c r="G40" s="240"/>
      <c r="H40" s="240"/>
      <c r="I40" s="225">
        <f t="shared" si="0"/>
        <v>380</v>
      </c>
      <c r="J40" s="240"/>
      <c r="K40" s="225">
        <f t="shared" si="1"/>
        <v>380</v>
      </c>
      <c r="L40" s="240"/>
      <c r="M40" s="228">
        <f t="shared" si="2"/>
        <v>380</v>
      </c>
    </row>
    <row r="41" spans="1:13" ht="45" hidden="1" customHeight="1">
      <c r="A41" s="236"/>
      <c r="B41" s="237"/>
      <c r="C41" s="238"/>
      <c r="D41" s="239"/>
      <c r="E41" s="239"/>
      <c r="F41" s="240"/>
      <c r="G41" s="240"/>
      <c r="H41" s="240"/>
      <c r="I41" s="225">
        <f t="shared" si="0"/>
        <v>0</v>
      </c>
      <c r="J41" s="240"/>
      <c r="K41" s="225">
        <f t="shared" si="1"/>
        <v>0</v>
      </c>
      <c r="L41" s="240"/>
      <c r="M41" s="228">
        <f t="shared" si="2"/>
        <v>0</v>
      </c>
    </row>
    <row r="42" spans="1:13" ht="45.75" hidden="1" customHeight="1">
      <c r="A42" s="243" t="s">
        <v>242</v>
      </c>
      <c r="B42" s="232">
        <v>439</v>
      </c>
      <c r="C42" s="233" t="s">
        <v>232</v>
      </c>
      <c r="D42" s="239"/>
      <c r="E42" s="239"/>
      <c r="F42" s="235">
        <f t="shared" ref="F42:F43" si="3">SUM(F43)</f>
        <v>2005</v>
      </c>
      <c r="G42" s="235"/>
      <c r="H42" s="235"/>
      <c r="I42" s="225">
        <f t="shared" si="0"/>
        <v>2005</v>
      </c>
      <c r="J42" s="235"/>
      <c r="K42" s="225">
        <f t="shared" si="1"/>
        <v>2005</v>
      </c>
      <c r="L42" s="235"/>
      <c r="M42" s="228">
        <f t="shared" si="2"/>
        <v>2005</v>
      </c>
    </row>
    <row r="43" spans="1:13" ht="32.25" hidden="1" customHeight="1">
      <c r="A43" s="231" t="s">
        <v>203</v>
      </c>
      <c r="B43" s="237">
        <v>439</v>
      </c>
      <c r="C43" s="233" t="s">
        <v>232</v>
      </c>
      <c r="D43" s="234" t="s">
        <v>19</v>
      </c>
      <c r="E43" s="239"/>
      <c r="F43" s="235">
        <f t="shared" si="3"/>
        <v>2005</v>
      </c>
      <c r="G43" s="235"/>
      <c r="H43" s="235"/>
      <c r="I43" s="225">
        <f t="shared" si="0"/>
        <v>2005</v>
      </c>
      <c r="J43" s="235"/>
      <c r="K43" s="225">
        <f t="shared" si="1"/>
        <v>2005</v>
      </c>
      <c r="L43" s="235"/>
      <c r="M43" s="228">
        <f t="shared" si="2"/>
        <v>2005</v>
      </c>
    </row>
    <row r="44" spans="1:13" ht="29.25" hidden="1" customHeight="1">
      <c r="A44" s="236" t="s">
        <v>122</v>
      </c>
      <c r="B44" s="237">
        <v>439</v>
      </c>
      <c r="C44" s="238" t="s">
        <v>232</v>
      </c>
      <c r="D44" s="239" t="s">
        <v>169</v>
      </c>
      <c r="E44" s="239"/>
      <c r="F44" s="240">
        <f>SUM(F45,F47)</f>
        <v>2005</v>
      </c>
      <c r="G44" s="240"/>
      <c r="H44" s="240"/>
      <c r="I44" s="225">
        <f t="shared" si="0"/>
        <v>2005</v>
      </c>
      <c r="J44" s="240"/>
      <c r="K44" s="225">
        <f t="shared" si="1"/>
        <v>2005</v>
      </c>
      <c r="L44" s="240"/>
      <c r="M44" s="228">
        <f t="shared" si="2"/>
        <v>2005</v>
      </c>
    </row>
    <row r="45" spans="1:13" ht="29.25" hidden="1" customHeight="1">
      <c r="A45" s="236" t="s">
        <v>117</v>
      </c>
      <c r="B45" s="237">
        <v>439</v>
      </c>
      <c r="C45" s="238" t="s">
        <v>232</v>
      </c>
      <c r="D45" s="239" t="s">
        <v>170</v>
      </c>
      <c r="E45" s="239"/>
      <c r="F45" s="240">
        <f>SUM(F46)</f>
        <v>1505</v>
      </c>
      <c r="G45" s="240"/>
      <c r="H45" s="240"/>
      <c r="I45" s="225">
        <f t="shared" si="0"/>
        <v>1505</v>
      </c>
      <c r="J45" s="240"/>
      <c r="K45" s="225">
        <f t="shared" si="1"/>
        <v>1505</v>
      </c>
      <c r="L45" s="240"/>
      <c r="M45" s="228">
        <f t="shared" si="2"/>
        <v>1505</v>
      </c>
    </row>
    <row r="46" spans="1:13" ht="29.25" hidden="1" customHeight="1">
      <c r="A46" s="236" t="s">
        <v>119</v>
      </c>
      <c r="B46" s="237">
        <v>439</v>
      </c>
      <c r="C46" s="238" t="s">
        <v>232</v>
      </c>
      <c r="D46" s="239" t="s">
        <v>170</v>
      </c>
      <c r="E46" s="239" t="s">
        <v>118</v>
      </c>
      <c r="F46" s="240">
        <v>1505</v>
      </c>
      <c r="G46" s="240"/>
      <c r="H46" s="240"/>
      <c r="I46" s="225">
        <f t="shared" si="0"/>
        <v>1505</v>
      </c>
      <c r="J46" s="240"/>
      <c r="K46" s="225">
        <f t="shared" si="1"/>
        <v>1505</v>
      </c>
      <c r="L46" s="240"/>
      <c r="M46" s="228">
        <f t="shared" si="2"/>
        <v>1505</v>
      </c>
    </row>
    <row r="47" spans="1:13" ht="39" hidden="1" customHeight="1">
      <c r="A47" s="236" t="s">
        <v>106</v>
      </c>
      <c r="B47" s="237">
        <v>439</v>
      </c>
      <c r="C47" s="238" t="s">
        <v>232</v>
      </c>
      <c r="D47" s="239" t="s">
        <v>377</v>
      </c>
      <c r="E47" s="239"/>
      <c r="F47" s="240">
        <f>F48</f>
        <v>500</v>
      </c>
      <c r="G47" s="240"/>
      <c r="H47" s="240"/>
      <c r="I47" s="225">
        <f t="shared" si="0"/>
        <v>500</v>
      </c>
      <c r="J47" s="240"/>
      <c r="K47" s="225">
        <f t="shared" si="1"/>
        <v>500</v>
      </c>
      <c r="L47" s="240"/>
      <c r="M47" s="228">
        <f t="shared" si="2"/>
        <v>500</v>
      </c>
    </row>
    <row r="48" spans="1:13" ht="33.75" hidden="1" customHeight="1">
      <c r="A48" s="236" t="s">
        <v>115</v>
      </c>
      <c r="B48" s="237">
        <v>439</v>
      </c>
      <c r="C48" s="238" t="s">
        <v>232</v>
      </c>
      <c r="D48" s="239" t="s">
        <v>377</v>
      </c>
      <c r="E48" s="239" t="s">
        <v>114</v>
      </c>
      <c r="F48" s="240">
        <v>500</v>
      </c>
      <c r="G48" s="240"/>
      <c r="H48" s="240"/>
      <c r="I48" s="225">
        <f t="shared" si="0"/>
        <v>500</v>
      </c>
      <c r="J48" s="240"/>
      <c r="K48" s="225">
        <f t="shared" si="1"/>
        <v>500</v>
      </c>
      <c r="L48" s="240"/>
      <c r="M48" s="228">
        <f t="shared" si="2"/>
        <v>500</v>
      </c>
    </row>
    <row r="49" spans="1:13" ht="24.75" hidden="1" customHeight="1">
      <c r="A49" s="244" t="s">
        <v>21</v>
      </c>
      <c r="B49" s="232">
        <v>439</v>
      </c>
      <c r="C49" s="234" t="s">
        <v>20</v>
      </c>
      <c r="D49" s="234"/>
      <c r="E49" s="234"/>
      <c r="F49" s="235">
        <f>SUM(F50)</f>
        <v>1430</v>
      </c>
      <c r="G49" s="235"/>
      <c r="H49" s="235"/>
      <c r="I49" s="225">
        <f t="shared" si="0"/>
        <v>1430</v>
      </c>
      <c r="J49" s="235"/>
      <c r="K49" s="225">
        <f t="shared" si="1"/>
        <v>1430</v>
      </c>
      <c r="L49" s="235"/>
      <c r="M49" s="228">
        <f t="shared" si="2"/>
        <v>1430</v>
      </c>
    </row>
    <row r="50" spans="1:13" ht="34.5" hidden="1" customHeight="1">
      <c r="A50" s="245" t="s">
        <v>416</v>
      </c>
      <c r="B50" s="237">
        <v>439</v>
      </c>
      <c r="C50" s="239" t="s">
        <v>20</v>
      </c>
      <c r="D50" s="239" t="s">
        <v>171</v>
      </c>
      <c r="E50" s="239"/>
      <c r="F50" s="240">
        <f>SUM(F51,F53)</f>
        <v>1430</v>
      </c>
      <c r="G50" s="240"/>
      <c r="H50" s="240"/>
      <c r="I50" s="225">
        <f t="shared" si="0"/>
        <v>1430</v>
      </c>
      <c r="J50" s="240"/>
      <c r="K50" s="225">
        <f t="shared" si="1"/>
        <v>1430</v>
      </c>
      <c r="L50" s="240"/>
      <c r="M50" s="228">
        <f t="shared" si="2"/>
        <v>1430</v>
      </c>
    </row>
    <row r="51" spans="1:13" ht="27.75" hidden="1" customHeight="1">
      <c r="A51" s="245" t="s">
        <v>417</v>
      </c>
      <c r="B51" s="237">
        <v>439</v>
      </c>
      <c r="C51" s="239" t="s">
        <v>20</v>
      </c>
      <c r="D51" s="239" t="s">
        <v>418</v>
      </c>
      <c r="E51" s="239"/>
      <c r="F51" s="240">
        <f>F52</f>
        <v>659</v>
      </c>
      <c r="G51" s="240"/>
      <c r="H51" s="240"/>
      <c r="I51" s="225">
        <f t="shared" si="0"/>
        <v>659</v>
      </c>
      <c r="J51" s="240"/>
      <c r="K51" s="225">
        <f t="shared" si="1"/>
        <v>659</v>
      </c>
      <c r="L51" s="240"/>
      <c r="M51" s="228">
        <f t="shared" si="2"/>
        <v>659</v>
      </c>
    </row>
    <row r="52" spans="1:13" ht="32.25" hidden="1" customHeight="1">
      <c r="A52" s="236" t="s">
        <v>115</v>
      </c>
      <c r="B52" s="237">
        <v>439</v>
      </c>
      <c r="C52" s="239" t="s">
        <v>20</v>
      </c>
      <c r="D52" s="239" t="s">
        <v>418</v>
      </c>
      <c r="E52" s="239" t="s">
        <v>114</v>
      </c>
      <c r="F52" s="240">
        <v>659</v>
      </c>
      <c r="G52" s="240"/>
      <c r="H52" s="240"/>
      <c r="I52" s="225">
        <f t="shared" si="0"/>
        <v>659</v>
      </c>
      <c r="J52" s="240"/>
      <c r="K52" s="225">
        <f t="shared" si="1"/>
        <v>659</v>
      </c>
      <c r="L52" s="240"/>
      <c r="M52" s="228">
        <f t="shared" si="2"/>
        <v>659</v>
      </c>
    </row>
    <row r="53" spans="1:13" ht="32.25" hidden="1" customHeight="1">
      <c r="A53" s="236" t="s">
        <v>415</v>
      </c>
      <c r="B53" s="237">
        <v>439</v>
      </c>
      <c r="C53" s="239" t="s">
        <v>20</v>
      </c>
      <c r="D53" s="239" t="s">
        <v>419</v>
      </c>
      <c r="E53" s="239"/>
      <c r="F53" s="240">
        <f>F54</f>
        <v>771</v>
      </c>
      <c r="G53" s="240"/>
      <c r="H53" s="240"/>
      <c r="I53" s="225">
        <f t="shared" si="0"/>
        <v>771</v>
      </c>
      <c r="J53" s="240"/>
      <c r="K53" s="225">
        <f t="shared" si="1"/>
        <v>771</v>
      </c>
      <c r="L53" s="240"/>
      <c r="M53" s="228">
        <f t="shared" si="2"/>
        <v>771</v>
      </c>
    </row>
    <row r="54" spans="1:13" ht="29.25" hidden="1" customHeight="1">
      <c r="A54" s="236" t="s">
        <v>115</v>
      </c>
      <c r="B54" s="237">
        <v>439</v>
      </c>
      <c r="C54" s="239" t="s">
        <v>20</v>
      </c>
      <c r="D54" s="239" t="s">
        <v>419</v>
      </c>
      <c r="E54" s="239" t="s">
        <v>114</v>
      </c>
      <c r="F54" s="240">
        <v>771</v>
      </c>
      <c r="G54" s="240"/>
      <c r="H54" s="240"/>
      <c r="I54" s="225">
        <f t="shared" si="0"/>
        <v>771</v>
      </c>
      <c r="J54" s="240"/>
      <c r="K54" s="225">
        <f t="shared" si="1"/>
        <v>771</v>
      </c>
      <c r="L54" s="240"/>
      <c r="M54" s="228">
        <f t="shared" si="2"/>
        <v>771</v>
      </c>
    </row>
    <row r="55" spans="1:13" ht="23.25" hidden="1" customHeight="1">
      <c r="A55" s="231" t="s">
        <v>14</v>
      </c>
      <c r="B55" s="237">
        <v>439</v>
      </c>
      <c r="C55" s="233" t="s">
        <v>233</v>
      </c>
      <c r="D55" s="234"/>
      <c r="E55" s="234"/>
      <c r="F55" s="235">
        <f>F56</f>
        <v>3000</v>
      </c>
      <c r="G55" s="235"/>
      <c r="H55" s="235"/>
      <c r="I55" s="225">
        <f t="shared" si="0"/>
        <v>3000</v>
      </c>
      <c r="J55" s="235"/>
      <c r="K55" s="225">
        <f t="shared" si="1"/>
        <v>3000</v>
      </c>
      <c r="L55" s="235"/>
      <c r="M55" s="228">
        <f t="shared" si="2"/>
        <v>3000</v>
      </c>
    </row>
    <row r="56" spans="1:13" ht="18.75" hidden="1" customHeight="1">
      <c r="A56" s="236" t="s">
        <v>13</v>
      </c>
      <c r="B56" s="237">
        <v>439</v>
      </c>
      <c r="C56" s="238" t="s">
        <v>233</v>
      </c>
      <c r="D56" s="239" t="s">
        <v>172</v>
      </c>
      <c r="E56" s="239"/>
      <c r="F56" s="240">
        <f>F57</f>
        <v>3000</v>
      </c>
      <c r="G56" s="240"/>
      <c r="H56" s="240"/>
      <c r="I56" s="225">
        <f t="shared" si="0"/>
        <v>3000</v>
      </c>
      <c r="J56" s="240"/>
      <c r="K56" s="225">
        <f t="shared" si="1"/>
        <v>3000</v>
      </c>
      <c r="L56" s="240"/>
      <c r="M56" s="228">
        <f t="shared" si="2"/>
        <v>3000</v>
      </c>
    </row>
    <row r="57" spans="1:13" ht="21.75" hidden="1" customHeight="1">
      <c r="A57" s="236" t="s">
        <v>14</v>
      </c>
      <c r="B57" s="237">
        <v>439</v>
      </c>
      <c r="C57" s="238" t="s">
        <v>233</v>
      </c>
      <c r="D57" s="239" t="s">
        <v>173</v>
      </c>
      <c r="E57" s="239"/>
      <c r="F57" s="240">
        <f>F58</f>
        <v>3000</v>
      </c>
      <c r="G57" s="240"/>
      <c r="H57" s="240"/>
      <c r="I57" s="225">
        <f t="shared" si="0"/>
        <v>3000</v>
      </c>
      <c r="J57" s="240"/>
      <c r="K57" s="225">
        <f t="shared" si="1"/>
        <v>3000</v>
      </c>
      <c r="L57" s="240"/>
      <c r="M57" s="228">
        <f t="shared" si="2"/>
        <v>3000</v>
      </c>
    </row>
    <row r="58" spans="1:13" ht="22.5" hidden="1" customHeight="1">
      <c r="A58" s="236" t="s">
        <v>234</v>
      </c>
      <c r="B58" s="237">
        <v>439</v>
      </c>
      <c r="C58" s="238" t="s">
        <v>233</v>
      </c>
      <c r="D58" s="239" t="s">
        <v>174</v>
      </c>
      <c r="E58" s="239"/>
      <c r="F58" s="240">
        <f>F59</f>
        <v>3000</v>
      </c>
      <c r="G58" s="240"/>
      <c r="H58" s="240"/>
      <c r="I58" s="225">
        <f t="shared" si="0"/>
        <v>3000</v>
      </c>
      <c r="J58" s="240"/>
      <c r="K58" s="225">
        <f t="shared" si="1"/>
        <v>3000</v>
      </c>
      <c r="L58" s="240"/>
      <c r="M58" s="228">
        <f t="shared" si="2"/>
        <v>3000</v>
      </c>
    </row>
    <row r="59" spans="1:13" ht="23.25" hidden="1" customHeight="1">
      <c r="A59" s="246" t="s">
        <v>39</v>
      </c>
      <c r="B59" s="237">
        <v>439</v>
      </c>
      <c r="C59" s="238" t="s">
        <v>233</v>
      </c>
      <c r="D59" s="239" t="s">
        <v>174</v>
      </c>
      <c r="E59" s="239" t="s">
        <v>37</v>
      </c>
      <c r="F59" s="240">
        <v>3000</v>
      </c>
      <c r="G59" s="240"/>
      <c r="H59" s="240"/>
      <c r="I59" s="225">
        <f t="shared" si="0"/>
        <v>3000</v>
      </c>
      <c r="J59" s="240"/>
      <c r="K59" s="225">
        <f t="shared" si="1"/>
        <v>3000</v>
      </c>
      <c r="L59" s="240"/>
      <c r="M59" s="228">
        <f t="shared" si="2"/>
        <v>3000</v>
      </c>
    </row>
    <row r="60" spans="1:13" ht="29.25" hidden="1" customHeight="1">
      <c r="A60" s="247" t="s">
        <v>151</v>
      </c>
      <c r="B60" s="237">
        <v>439</v>
      </c>
      <c r="C60" s="233" t="s">
        <v>70</v>
      </c>
      <c r="D60" s="234"/>
      <c r="E60" s="234"/>
      <c r="F60" s="235">
        <f>SUM(F62)</f>
        <v>403.5</v>
      </c>
      <c r="G60" s="235">
        <f>G61</f>
        <v>-0.5</v>
      </c>
      <c r="H60" s="235"/>
      <c r="I60" s="225">
        <f t="shared" si="0"/>
        <v>403</v>
      </c>
      <c r="J60" s="235"/>
      <c r="K60" s="225">
        <f t="shared" si="1"/>
        <v>403</v>
      </c>
      <c r="L60" s="235"/>
      <c r="M60" s="228">
        <f t="shared" si="2"/>
        <v>403</v>
      </c>
    </row>
    <row r="61" spans="1:13" ht="33" hidden="1" customHeight="1">
      <c r="A61" s="231" t="s">
        <v>203</v>
      </c>
      <c r="B61" s="237">
        <v>439</v>
      </c>
      <c r="C61" s="238" t="s">
        <v>70</v>
      </c>
      <c r="D61" s="239" t="s">
        <v>175</v>
      </c>
      <c r="E61" s="239"/>
      <c r="F61" s="240">
        <f t="shared" ref="F61:F62" si="4">F62</f>
        <v>403.5</v>
      </c>
      <c r="G61" s="240">
        <f>G62</f>
        <v>-0.5</v>
      </c>
      <c r="H61" s="240"/>
      <c r="I61" s="225">
        <f t="shared" si="0"/>
        <v>403</v>
      </c>
      <c r="J61" s="240"/>
      <c r="K61" s="225">
        <f t="shared" si="1"/>
        <v>403</v>
      </c>
      <c r="L61" s="240"/>
      <c r="M61" s="228">
        <f t="shared" si="2"/>
        <v>403</v>
      </c>
    </row>
    <row r="62" spans="1:13" ht="32.25" hidden="1" customHeight="1">
      <c r="A62" s="246" t="s">
        <v>123</v>
      </c>
      <c r="B62" s="237">
        <v>439</v>
      </c>
      <c r="C62" s="238" t="s">
        <v>70</v>
      </c>
      <c r="D62" s="239" t="s">
        <v>176</v>
      </c>
      <c r="E62" s="239"/>
      <c r="F62" s="240">
        <f t="shared" si="4"/>
        <v>403.5</v>
      </c>
      <c r="G62" s="240">
        <f>G63</f>
        <v>-0.5</v>
      </c>
      <c r="H62" s="240"/>
      <c r="I62" s="225">
        <f t="shared" si="0"/>
        <v>403</v>
      </c>
      <c r="J62" s="240"/>
      <c r="K62" s="225">
        <f t="shared" si="1"/>
        <v>403</v>
      </c>
      <c r="L62" s="240"/>
      <c r="M62" s="228">
        <f t="shared" si="2"/>
        <v>403</v>
      </c>
    </row>
    <row r="63" spans="1:13" ht="42" hidden="1" customHeight="1">
      <c r="A63" s="236" t="s">
        <v>214</v>
      </c>
      <c r="B63" s="237">
        <v>439</v>
      </c>
      <c r="C63" s="238" t="s">
        <v>70</v>
      </c>
      <c r="D63" s="239" t="s">
        <v>177</v>
      </c>
      <c r="E63" s="239"/>
      <c r="F63" s="240">
        <f>F64+F65</f>
        <v>403.5</v>
      </c>
      <c r="G63" s="240">
        <f>G64</f>
        <v>-0.5</v>
      </c>
      <c r="H63" s="240"/>
      <c r="I63" s="225">
        <f t="shared" si="0"/>
        <v>403</v>
      </c>
      <c r="J63" s="240"/>
      <c r="K63" s="225">
        <f t="shared" si="1"/>
        <v>403</v>
      </c>
      <c r="L63" s="240"/>
      <c r="M63" s="228">
        <f t="shared" si="2"/>
        <v>403</v>
      </c>
    </row>
    <row r="64" spans="1:13" ht="33" hidden="1" customHeight="1">
      <c r="A64" s="236" t="s">
        <v>119</v>
      </c>
      <c r="B64" s="237">
        <v>439</v>
      </c>
      <c r="C64" s="238" t="s">
        <v>70</v>
      </c>
      <c r="D64" s="239" t="s">
        <v>178</v>
      </c>
      <c r="E64" s="239" t="s">
        <v>118</v>
      </c>
      <c r="F64" s="240">
        <v>320</v>
      </c>
      <c r="G64" s="240">
        <f>G65</f>
        <v>-0.5</v>
      </c>
      <c r="H64" s="240"/>
      <c r="I64" s="225">
        <f t="shared" si="0"/>
        <v>319.5</v>
      </c>
      <c r="J64" s="240"/>
      <c r="K64" s="225">
        <f t="shared" si="1"/>
        <v>319.5</v>
      </c>
      <c r="L64" s="240"/>
      <c r="M64" s="228">
        <f t="shared" si="2"/>
        <v>319.5</v>
      </c>
    </row>
    <row r="65" spans="1:13" ht="35.25" hidden="1" customHeight="1">
      <c r="A65" s="236" t="s">
        <v>115</v>
      </c>
      <c r="B65" s="237">
        <v>439</v>
      </c>
      <c r="C65" s="238" t="s">
        <v>70</v>
      </c>
      <c r="D65" s="239" t="s">
        <v>178</v>
      </c>
      <c r="E65" s="239" t="s">
        <v>114</v>
      </c>
      <c r="F65" s="240">
        <v>83.5</v>
      </c>
      <c r="G65" s="240">
        <v>-0.5</v>
      </c>
      <c r="H65" s="240"/>
      <c r="I65" s="225">
        <f t="shared" si="0"/>
        <v>83</v>
      </c>
      <c r="J65" s="240"/>
      <c r="K65" s="225">
        <f t="shared" si="1"/>
        <v>83</v>
      </c>
      <c r="L65" s="240"/>
      <c r="M65" s="228">
        <f t="shared" si="2"/>
        <v>83</v>
      </c>
    </row>
    <row r="66" spans="1:13" ht="33" hidden="1" customHeight="1">
      <c r="A66" s="247" t="s">
        <v>94</v>
      </c>
      <c r="B66" s="232">
        <v>439</v>
      </c>
      <c r="C66" s="233" t="s">
        <v>95</v>
      </c>
      <c r="D66" s="234"/>
      <c r="E66" s="234"/>
      <c r="F66" s="235">
        <f>SUM(F67,F71,F75,F79)</f>
        <v>650</v>
      </c>
      <c r="G66" s="235">
        <f>SUM(G67,G71,G75,G79)</f>
        <v>0</v>
      </c>
      <c r="H66" s="235"/>
      <c r="I66" s="225">
        <f t="shared" si="0"/>
        <v>650</v>
      </c>
      <c r="J66" s="235"/>
      <c r="K66" s="225">
        <f t="shared" si="1"/>
        <v>650</v>
      </c>
      <c r="L66" s="235"/>
      <c r="M66" s="228">
        <f t="shared" si="2"/>
        <v>650</v>
      </c>
    </row>
    <row r="67" spans="1:13" ht="57.75" hidden="1" customHeight="1">
      <c r="A67" s="248" t="s">
        <v>584</v>
      </c>
      <c r="B67" s="237">
        <v>439</v>
      </c>
      <c r="C67" s="233" t="s">
        <v>24</v>
      </c>
      <c r="D67" s="234" t="s">
        <v>179</v>
      </c>
      <c r="E67" s="234"/>
      <c r="F67" s="235">
        <f>F68</f>
        <v>472</v>
      </c>
      <c r="G67" s="235"/>
      <c r="H67" s="235"/>
      <c r="I67" s="225">
        <f t="shared" si="0"/>
        <v>472</v>
      </c>
      <c r="J67" s="235"/>
      <c r="K67" s="225">
        <f t="shared" si="1"/>
        <v>472</v>
      </c>
      <c r="L67" s="235"/>
      <c r="M67" s="228">
        <f t="shared" si="2"/>
        <v>472</v>
      </c>
    </row>
    <row r="68" spans="1:13" ht="34.5" hidden="1" customHeight="1">
      <c r="A68" s="249" t="s">
        <v>292</v>
      </c>
      <c r="B68" s="237">
        <v>439</v>
      </c>
      <c r="C68" s="238" t="s">
        <v>24</v>
      </c>
      <c r="D68" s="239" t="s">
        <v>304</v>
      </c>
      <c r="E68" s="234"/>
      <c r="F68" s="240">
        <f t="shared" ref="F68:F69" si="5">SUM(F69)</f>
        <v>472</v>
      </c>
      <c r="G68" s="240"/>
      <c r="H68" s="240"/>
      <c r="I68" s="225">
        <f t="shared" si="0"/>
        <v>472</v>
      </c>
      <c r="J68" s="240"/>
      <c r="K68" s="225">
        <f t="shared" si="1"/>
        <v>472</v>
      </c>
      <c r="L68" s="240"/>
      <c r="M68" s="228">
        <f t="shared" si="2"/>
        <v>472</v>
      </c>
    </row>
    <row r="69" spans="1:13" ht="43.5" hidden="1" customHeight="1">
      <c r="A69" s="249" t="s">
        <v>512</v>
      </c>
      <c r="B69" s="237">
        <v>439</v>
      </c>
      <c r="C69" s="238" t="s">
        <v>24</v>
      </c>
      <c r="D69" s="239" t="s">
        <v>305</v>
      </c>
      <c r="E69" s="239"/>
      <c r="F69" s="240">
        <f t="shared" si="5"/>
        <v>472</v>
      </c>
      <c r="G69" s="240"/>
      <c r="H69" s="240"/>
      <c r="I69" s="225">
        <f t="shared" si="0"/>
        <v>472</v>
      </c>
      <c r="J69" s="240"/>
      <c r="K69" s="225">
        <f t="shared" si="1"/>
        <v>472</v>
      </c>
      <c r="L69" s="240"/>
      <c r="M69" s="228">
        <f t="shared" si="2"/>
        <v>472</v>
      </c>
    </row>
    <row r="70" spans="1:13" ht="36.75" hidden="1" customHeight="1">
      <c r="A70" s="250" t="s">
        <v>115</v>
      </c>
      <c r="B70" s="237">
        <v>439</v>
      </c>
      <c r="C70" s="238" t="s">
        <v>24</v>
      </c>
      <c r="D70" s="239" t="s">
        <v>305</v>
      </c>
      <c r="E70" s="239" t="s">
        <v>114</v>
      </c>
      <c r="F70" s="240">
        <v>472</v>
      </c>
      <c r="G70" s="240"/>
      <c r="H70" s="240"/>
      <c r="I70" s="225">
        <f t="shared" si="0"/>
        <v>472</v>
      </c>
      <c r="J70" s="240"/>
      <c r="K70" s="225">
        <f t="shared" si="1"/>
        <v>472</v>
      </c>
      <c r="L70" s="240"/>
      <c r="M70" s="228">
        <f t="shared" si="2"/>
        <v>472</v>
      </c>
    </row>
    <row r="71" spans="1:13" ht="54.75" hidden="1" customHeight="1">
      <c r="A71" s="248" t="s">
        <v>585</v>
      </c>
      <c r="B71" s="232">
        <v>439</v>
      </c>
      <c r="C71" s="233" t="s">
        <v>24</v>
      </c>
      <c r="D71" s="234" t="s">
        <v>180</v>
      </c>
      <c r="E71" s="234"/>
      <c r="F71" s="235">
        <f t="shared" ref="F71:F73" si="6">SUM(F72)</f>
        <v>55</v>
      </c>
      <c r="G71" s="235"/>
      <c r="H71" s="235"/>
      <c r="I71" s="225">
        <f t="shared" si="0"/>
        <v>55</v>
      </c>
      <c r="J71" s="235"/>
      <c r="K71" s="225">
        <f t="shared" si="1"/>
        <v>55</v>
      </c>
      <c r="L71" s="235"/>
      <c r="M71" s="228">
        <f t="shared" si="2"/>
        <v>55</v>
      </c>
    </row>
    <row r="72" spans="1:13" ht="45" hidden="1" customHeight="1">
      <c r="A72" s="249" t="s">
        <v>291</v>
      </c>
      <c r="B72" s="237">
        <v>439</v>
      </c>
      <c r="C72" s="238" t="s">
        <v>24</v>
      </c>
      <c r="D72" s="239" t="s">
        <v>306</v>
      </c>
      <c r="E72" s="234"/>
      <c r="F72" s="240">
        <f t="shared" si="6"/>
        <v>55</v>
      </c>
      <c r="G72" s="240"/>
      <c r="H72" s="240"/>
      <c r="I72" s="225">
        <f t="shared" si="0"/>
        <v>55</v>
      </c>
      <c r="J72" s="240"/>
      <c r="K72" s="225">
        <f t="shared" si="1"/>
        <v>55</v>
      </c>
      <c r="L72" s="240"/>
      <c r="M72" s="228">
        <f t="shared" si="2"/>
        <v>55</v>
      </c>
    </row>
    <row r="73" spans="1:13" ht="60.75" hidden="1" customHeight="1">
      <c r="A73" s="249" t="s">
        <v>513</v>
      </c>
      <c r="B73" s="237">
        <v>439</v>
      </c>
      <c r="C73" s="238" t="s">
        <v>24</v>
      </c>
      <c r="D73" s="239" t="s">
        <v>307</v>
      </c>
      <c r="E73" s="239"/>
      <c r="F73" s="240">
        <f t="shared" si="6"/>
        <v>55</v>
      </c>
      <c r="G73" s="240"/>
      <c r="H73" s="240"/>
      <c r="I73" s="225">
        <f t="shared" si="0"/>
        <v>55</v>
      </c>
      <c r="J73" s="240"/>
      <c r="K73" s="225">
        <f t="shared" si="1"/>
        <v>55</v>
      </c>
      <c r="L73" s="240"/>
      <c r="M73" s="228">
        <f t="shared" si="2"/>
        <v>55</v>
      </c>
    </row>
    <row r="74" spans="1:13" ht="36.75" hidden="1" customHeight="1">
      <c r="A74" s="250" t="s">
        <v>115</v>
      </c>
      <c r="B74" s="237">
        <v>439</v>
      </c>
      <c r="C74" s="238" t="s">
        <v>24</v>
      </c>
      <c r="D74" s="239" t="s">
        <v>307</v>
      </c>
      <c r="E74" s="239" t="s">
        <v>114</v>
      </c>
      <c r="F74" s="240">
        <v>55</v>
      </c>
      <c r="G74" s="240"/>
      <c r="H74" s="240"/>
      <c r="I74" s="225">
        <f t="shared" si="0"/>
        <v>55</v>
      </c>
      <c r="J74" s="240"/>
      <c r="K74" s="225">
        <f t="shared" si="1"/>
        <v>55</v>
      </c>
      <c r="L74" s="240"/>
      <c r="M74" s="228">
        <f t="shared" si="2"/>
        <v>55</v>
      </c>
    </row>
    <row r="75" spans="1:13" ht="56.25" hidden="1" customHeight="1">
      <c r="A75" s="248" t="s">
        <v>586</v>
      </c>
      <c r="B75" s="232">
        <v>439</v>
      </c>
      <c r="C75" s="233" t="s">
        <v>24</v>
      </c>
      <c r="D75" s="234" t="s">
        <v>181</v>
      </c>
      <c r="E75" s="234"/>
      <c r="F75" s="235">
        <f t="shared" ref="F75:F77" si="7">SUM(F76)</f>
        <v>73</v>
      </c>
      <c r="G75" s="235"/>
      <c r="H75" s="235"/>
      <c r="I75" s="225">
        <f t="shared" si="0"/>
        <v>73</v>
      </c>
      <c r="J75" s="235"/>
      <c r="K75" s="225">
        <f t="shared" si="1"/>
        <v>73</v>
      </c>
      <c r="L75" s="235"/>
      <c r="M75" s="228">
        <f t="shared" si="2"/>
        <v>73</v>
      </c>
    </row>
    <row r="76" spans="1:13" ht="57" hidden="1" customHeight="1">
      <c r="A76" s="249" t="s">
        <v>293</v>
      </c>
      <c r="B76" s="237">
        <v>439</v>
      </c>
      <c r="C76" s="238" t="s">
        <v>24</v>
      </c>
      <c r="D76" s="239" t="s">
        <v>359</v>
      </c>
      <c r="E76" s="234"/>
      <c r="F76" s="240">
        <f t="shared" si="7"/>
        <v>73</v>
      </c>
      <c r="G76" s="240"/>
      <c r="H76" s="240"/>
      <c r="I76" s="225">
        <f t="shared" si="0"/>
        <v>73</v>
      </c>
      <c r="J76" s="240"/>
      <c r="K76" s="225">
        <f t="shared" si="1"/>
        <v>73</v>
      </c>
      <c r="L76" s="240"/>
      <c r="M76" s="228">
        <f t="shared" si="2"/>
        <v>73</v>
      </c>
    </row>
    <row r="77" spans="1:13" ht="57.75" hidden="1" customHeight="1">
      <c r="A77" s="249" t="s">
        <v>514</v>
      </c>
      <c r="B77" s="237">
        <v>439</v>
      </c>
      <c r="C77" s="238" t="s">
        <v>24</v>
      </c>
      <c r="D77" s="239" t="s">
        <v>359</v>
      </c>
      <c r="E77" s="239"/>
      <c r="F77" s="240">
        <f t="shared" si="7"/>
        <v>73</v>
      </c>
      <c r="G77" s="240"/>
      <c r="H77" s="240"/>
      <c r="I77" s="225">
        <f t="shared" ref="I77:I140" si="8">F77+G77+H77</f>
        <v>73</v>
      </c>
      <c r="J77" s="240"/>
      <c r="K77" s="225">
        <f t="shared" ref="K77:K140" si="9">I77+J77</f>
        <v>73</v>
      </c>
      <c r="L77" s="240"/>
      <c r="M77" s="228">
        <f t="shared" ref="M77:M140" si="10">K77+L77</f>
        <v>73</v>
      </c>
    </row>
    <row r="78" spans="1:13" ht="36" hidden="1" customHeight="1">
      <c r="A78" s="250" t="s">
        <v>115</v>
      </c>
      <c r="B78" s="237">
        <v>439</v>
      </c>
      <c r="C78" s="238" t="s">
        <v>24</v>
      </c>
      <c r="D78" s="239" t="s">
        <v>359</v>
      </c>
      <c r="E78" s="239" t="s">
        <v>114</v>
      </c>
      <c r="F78" s="240">
        <v>73</v>
      </c>
      <c r="G78" s="240"/>
      <c r="H78" s="240"/>
      <c r="I78" s="225">
        <f t="shared" si="8"/>
        <v>73</v>
      </c>
      <c r="J78" s="240"/>
      <c r="K78" s="225">
        <f t="shared" si="9"/>
        <v>73</v>
      </c>
      <c r="L78" s="240"/>
      <c r="M78" s="228">
        <f t="shared" si="10"/>
        <v>73</v>
      </c>
    </row>
    <row r="79" spans="1:13" ht="57" hidden="1" customHeight="1">
      <c r="A79" s="248" t="s">
        <v>587</v>
      </c>
      <c r="B79" s="237">
        <v>439</v>
      </c>
      <c r="C79" s="233" t="s">
        <v>24</v>
      </c>
      <c r="D79" s="234" t="s">
        <v>182</v>
      </c>
      <c r="E79" s="234"/>
      <c r="F79" s="235">
        <f t="shared" ref="F79:F81" si="11">SUM(F80)</f>
        <v>50</v>
      </c>
      <c r="G79" s="235"/>
      <c r="H79" s="235"/>
      <c r="I79" s="225">
        <f t="shared" si="8"/>
        <v>50</v>
      </c>
      <c r="J79" s="235"/>
      <c r="K79" s="225">
        <f t="shared" si="9"/>
        <v>50</v>
      </c>
      <c r="L79" s="235"/>
      <c r="M79" s="228">
        <f t="shared" si="10"/>
        <v>50</v>
      </c>
    </row>
    <row r="80" spans="1:13" ht="57.75" hidden="1" customHeight="1">
      <c r="A80" s="249" t="s">
        <v>294</v>
      </c>
      <c r="B80" s="237">
        <v>439</v>
      </c>
      <c r="C80" s="238" t="s">
        <v>24</v>
      </c>
      <c r="D80" s="239" t="s">
        <v>308</v>
      </c>
      <c r="E80" s="239"/>
      <c r="F80" s="240">
        <f t="shared" si="11"/>
        <v>50</v>
      </c>
      <c r="G80" s="240"/>
      <c r="H80" s="240"/>
      <c r="I80" s="225">
        <f t="shared" si="8"/>
        <v>50</v>
      </c>
      <c r="J80" s="240"/>
      <c r="K80" s="225">
        <f t="shared" si="9"/>
        <v>50</v>
      </c>
      <c r="L80" s="240"/>
      <c r="M80" s="228">
        <f t="shared" si="10"/>
        <v>50</v>
      </c>
    </row>
    <row r="81" spans="1:13" ht="51.75" hidden="1" customHeight="1">
      <c r="A81" s="249" t="s">
        <v>515</v>
      </c>
      <c r="B81" s="237">
        <v>439</v>
      </c>
      <c r="C81" s="238" t="s">
        <v>24</v>
      </c>
      <c r="D81" s="239" t="s">
        <v>309</v>
      </c>
      <c r="E81" s="239"/>
      <c r="F81" s="240">
        <f t="shared" si="11"/>
        <v>50</v>
      </c>
      <c r="G81" s="240"/>
      <c r="H81" s="240"/>
      <c r="I81" s="225">
        <f t="shared" si="8"/>
        <v>50</v>
      </c>
      <c r="J81" s="240"/>
      <c r="K81" s="225">
        <f t="shared" si="9"/>
        <v>50</v>
      </c>
      <c r="L81" s="240"/>
      <c r="M81" s="228">
        <f t="shared" si="10"/>
        <v>50</v>
      </c>
    </row>
    <row r="82" spans="1:13" ht="43.5" hidden="1" customHeight="1">
      <c r="A82" s="250" t="s">
        <v>115</v>
      </c>
      <c r="B82" s="237">
        <v>439</v>
      </c>
      <c r="C82" s="238" t="s">
        <v>24</v>
      </c>
      <c r="D82" s="239" t="s">
        <v>309</v>
      </c>
      <c r="E82" s="239" t="s">
        <v>114</v>
      </c>
      <c r="F82" s="240">
        <v>50</v>
      </c>
      <c r="G82" s="240"/>
      <c r="H82" s="240"/>
      <c r="I82" s="225">
        <f t="shared" si="8"/>
        <v>50</v>
      </c>
      <c r="J82" s="240"/>
      <c r="K82" s="225">
        <f t="shared" si="9"/>
        <v>50</v>
      </c>
      <c r="L82" s="240"/>
      <c r="M82" s="228">
        <f t="shared" si="10"/>
        <v>50</v>
      </c>
    </row>
    <row r="83" spans="1:13" ht="30" hidden="1" customHeight="1">
      <c r="A83" s="248" t="s">
        <v>96</v>
      </c>
      <c r="B83" s="251">
        <v>439</v>
      </c>
      <c r="C83" s="233" t="s">
        <v>97</v>
      </c>
      <c r="D83" s="252"/>
      <c r="E83" s="252"/>
      <c r="F83" s="253">
        <f>SUM(F92,F96,F100)+F84</f>
        <v>2100</v>
      </c>
      <c r="G83" s="253">
        <f>SUM(G92,G96,G100)+G84</f>
        <v>0</v>
      </c>
      <c r="H83" s="253">
        <f>H87</f>
        <v>3852</v>
      </c>
      <c r="I83" s="225">
        <f t="shared" si="8"/>
        <v>5952</v>
      </c>
      <c r="J83" s="253"/>
      <c r="K83" s="225">
        <f t="shared" si="9"/>
        <v>5952</v>
      </c>
      <c r="L83" s="253"/>
      <c r="M83" s="228">
        <f t="shared" si="10"/>
        <v>5952</v>
      </c>
    </row>
    <row r="84" spans="1:13" s="110" customFormat="1" ht="37.5" hidden="1" customHeight="1">
      <c r="A84" s="248" t="s">
        <v>505</v>
      </c>
      <c r="B84" s="251">
        <v>439</v>
      </c>
      <c r="C84" s="234" t="s">
        <v>491</v>
      </c>
      <c r="D84" s="234"/>
      <c r="E84" s="252"/>
      <c r="F84" s="253">
        <v>0</v>
      </c>
      <c r="G84" s="253"/>
      <c r="H84" s="253"/>
      <c r="I84" s="225">
        <f t="shared" si="8"/>
        <v>0</v>
      </c>
      <c r="J84" s="253"/>
      <c r="K84" s="225">
        <f t="shared" si="9"/>
        <v>0</v>
      </c>
      <c r="L84" s="253"/>
      <c r="M84" s="228">
        <f t="shared" si="10"/>
        <v>0</v>
      </c>
    </row>
    <row r="85" spans="1:13" s="110" customFormat="1" ht="29.25" hidden="1" customHeight="1">
      <c r="A85" s="236" t="s">
        <v>13</v>
      </c>
      <c r="B85" s="251">
        <v>439</v>
      </c>
      <c r="C85" s="234" t="s">
        <v>491</v>
      </c>
      <c r="D85" s="234" t="s">
        <v>172</v>
      </c>
      <c r="E85" s="252"/>
      <c r="F85" s="253"/>
      <c r="G85" s="253"/>
      <c r="H85" s="253"/>
      <c r="I85" s="225">
        <f t="shared" si="8"/>
        <v>0</v>
      </c>
      <c r="J85" s="253"/>
      <c r="K85" s="225">
        <f t="shared" si="9"/>
        <v>0</v>
      </c>
      <c r="L85" s="253"/>
      <c r="M85" s="228">
        <f t="shared" si="10"/>
        <v>0</v>
      </c>
    </row>
    <row r="86" spans="1:13" s="110" customFormat="1" ht="45" hidden="1" customHeight="1">
      <c r="A86" s="236" t="s">
        <v>115</v>
      </c>
      <c r="B86" s="254">
        <v>439</v>
      </c>
      <c r="C86" s="239" t="s">
        <v>491</v>
      </c>
      <c r="D86" s="239" t="s">
        <v>625</v>
      </c>
      <c r="E86" s="255" t="s">
        <v>114</v>
      </c>
      <c r="F86" s="256">
        <v>0</v>
      </c>
      <c r="G86" s="256"/>
      <c r="H86" s="256"/>
      <c r="I86" s="225">
        <f t="shared" si="8"/>
        <v>0</v>
      </c>
      <c r="J86" s="256"/>
      <c r="K86" s="225">
        <f t="shared" si="9"/>
        <v>0</v>
      </c>
      <c r="L86" s="256"/>
      <c r="M86" s="228">
        <f t="shared" si="10"/>
        <v>0</v>
      </c>
    </row>
    <row r="87" spans="1:13" ht="33.75" hidden="1" customHeight="1">
      <c r="A87" s="257" t="s">
        <v>622</v>
      </c>
      <c r="B87" s="258">
        <v>439</v>
      </c>
      <c r="C87" s="259" t="s">
        <v>623</v>
      </c>
      <c r="D87" s="259"/>
      <c r="E87" s="259"/>
      <c r="F87" s="260"/>
      <c r="G87" s="260"/>
      <c r="H87" s="253">
        <f>H89</f>
        <v>3852</v>
      </c>
      <c r="I87" s="225">
        <f t="shared" si="8"/>
        <v>3852</v>
      </c>
      <c r="J87" s="253"/>
      <c r="K87" s="225">
        <f t="shared" si="9"/>
        <v>3852</v>
      </c>
      <c r="L87" s="253"/>
      <c r="M87" s="228">
        <f t="shared" si="10"/>
        <v>3852</v>
      </c>
    </row>
    <row r="88" spans="1:13" s="110" customFormat="1" ht="33.75" hidden="1" customHeight="1">
      <c r="A88" s="236" t="s">
        <v>13</v>
      </c>
      <c r="B88" s="254">
        <v>439</v>
      </c>
      <c r="C88" s="234" t="s">
        <v>623</v>
      </c>
      <c r="D88" s="234" t="s">
        <v>172</v>
      </c>
      <c r="E88" s="234"/>
      <c r="F88" s="256"/>
      <c r="G88" s="256"/>
      <c r="H88" s="256">
        <f>H89</f>
        <v>3852</v>
      </c>
      <c r="I88" s="225">
        <f t="shared" si="8"/>
        <v>3852</v>
      </c>
      <c r="J88" s="256"/>
      <c r="K88" s="225">
        <f t="shared" si="9"/>
        <v>3852</v>
      </c>
      <c r="L88" s="256"/>
      <c r="M88" s="228">
        <f t="shared" si="10"/>
        <v>3852</v>
      </c>
    </row>
    <row r="89" spans="1:13" s="110" customFormat="1" ht="34.5" hidden="1" customHeight="1">
      <c r="A89" s="261" t="s">
        <v>627</v>
      </c>
      <c r="B89" s="254">
        <v>439</v>
      </c>
      <c r="C89" s="239" t="s">
        <v>623</v>
      </c>
      <c r="D89" s="239" t="s">
        <v>626</v>
      </c>
      <c r="E89" s="239" t="s">
        <v>624</v>
      </c>
      <c r="F89" s="256"/>
      <c r="G89" s="256"/>
      <c r="H89" s="256">
        <f>H90</f>
        <v>3852</v>
      </c>
      <c r="I89" s="225">
        <f t="shared" si="8"/>
        <v>3852</v>
      </c>
      <c r="J89" s="256"/>
      <c r="K89" s="225">
        <f t="shared" si="9"/>
        <v>3852</v>
      </c>
      <c r="L89" s="256"/>
      <c r="M89" s="228">
        <f t="shared" si="10"/>
        <v>3852</v>
      </c>
    </row>
    <row r="90" spans="1:13" s="110" customFormat="1" ht="29.25" hidden="1" customHeight="1">
      <c r="A90" s="262" t="s">
        <v>40</v>
      </c>
      <c r="B90" s="258">
        <v>439</v>
      </c>
      <c r="C90" s="263" t="s">
        <v>623</v>
      </c>
      <c r="D90" s="263" t="s">
        <v>626</v>
      </c>
      <c r="E90" s="263" t="s">
        <v>628</v>
      </c>
      <c r="F90" s="256"/>
      <c r="G90" s="256"/>
      <c r="H90" s="256">
        <v>3852</v>
      </c>
      <c r="I90" s="225">
        <f t="shared" si="8"/>
        <v>3852</v>
      </c>
      <c r="J90" s="256"/>
      <c r="K90" s="225">
        <f t="shared" si="9"/>
        <v>3852</v>
      </c>
      <c r="L90" s="256"/>
      <c r="M90" s="228">
        <f t="shared" si="10"/>
        <v>3852</v>
      </c>
    </row>
    <row r="91" spans="1:13" ht="33" hidden="1" customHeight="1">
      <c r="A91" s="248" t="s">
        <v>22</v>
      </c>
      <c r="B91" s="251">
        <v>439</v>
      </c>
      <c r="C91" s="233" t="s">
        <v>235</v>
      </c>
      <c r="D91" s="252"/>
      <c r="E91" s="252"/>
      <c r="F91" s="253">
        <f>SUM(F92,F96)</f>
        <v>2000</v>
      </c>
      <c r="G91" s="253">
        <f>SUM(G92,G96)</f>
        <v>0</v>
      </c>
      <c r="H91" s="253"/>
      <c r="I91" s="225">
        <f t="shared" si="8"/>
        <v>2000</v>
      </c>
      <c r="J91" s="253"/>
      <c r="K91" s="225">
        <f t="shared" si="9"/>
        <v>2000</v>
      </c>
      <c r="L91" s="253"/>
      <c r="M91" s="228">
        <f t="shared" si="10"/>
        <v>2000</v>
      </c>
    </row>
    <row r="92" spans="1:13" ht="63" hidden="1" customHeight="1">
      <c r="A92" s="248" t="s">
        <v>568</v>
      </c>
      <c r="B92" s="232">
        <v>439</v>
      </c>
      <c r="C92" s="233" t="s">
        <v>235</v>
      </c>
      <c r="D92" s="234" t="s">
        <v>183</v>
      </c>
      <c r="E92" s="234"/>
      <c r="F92" s="235">
        <f>SUM(F94)</f>
        <v>1000</v>
      </c>
      <c r="G92" s="235"/>
      <c r="H92" s="235"/>
      <c r="I92" s="225">
        <f t="shared" si="8"/>
        <v>1000</v>
      </c>
      <c r="J92" s="235"/>
      <c r="K92" s="225">
        <f t="shared" si="9"/>
        <v>1000</v>
      </c>
      <c r="L92" s="235"/>
      <c r="M92" s="228">
        <f t="shared" si="10"/>
        <v>1000</v>
      </c>
    </row>
    <row r="93" spans="1:13" ht="27.75" hidden="1" customHeight="1">
      <c r="A93" s="236" t="s">
        <v>316</v>
      </c>
      <c r="B93" s="237">
        <v>439</v>
      </c>
      <c r="C93" s="238" t="s">
        <v>235</v>
      </c>
      <c r="D93" s="239" t="s">
        <v>317</v>
      </c>
      <c r="E93" s="234"/>
      <c r="F93" s="240">
        <f t="shared" ref="F93:F94" si="12">SUM(F94)</f>
        <v>1000</v>
      </c>
      <c r="G93" s="240"/>
      <c r="H93" s="240"/>
      <c r="I93" s="225">
        <f t="shared" si="8"/>
        <v>1000</v>
      </c>
      <c r="J93" s="240"/>
      <c r="K93" s="225">
        <f t="shared" si="9"/>
        <v>1000</v>
      </c>
      <c r="L93" s="240"/>
      <c r="M93" s="228">
        <f t="shared" si="10"/>
        <v>1000</v>
      </c>
    </row>
    <row r="94" spans="1:13" ht="35.25" hidden="1" customHeight="1">
      <c r="A94" s="250" t="s">
        <v>1</v>
      </c>
      <c r="B94" s="237">
        <v>439</v>
      </c>
      <c r="C94" s="238" t="s">
        <v>235</v>
      </c>
      <c r="D94" s="239" t="s">
        <v>360</v>
      </c>
      <c r="E94" s="239"/>
      <c r="F94" s="240">
        <f t="shared" si="12"/>
        <v>1000</v>
      </c>
      <c r="G94" s="240"/>
      <c r="H94" s="240"/>
      <c r="I94" s="225">
        <f t="shared" si="8"/>
        <v>1000</v>
      </c>
      <c r="J94" s="240"/>
      <c r="K94" s="225">
        <f t="shared" si="9"/>
        <v>1000</v>
      </c>
      <c r="L94" s="240"/>
      <c r="M94" s="228">
        <f t="shared" si="10"/>
        <v>1000</v>
      </c>
    </row>
    <row r="95" spans="1:13" ht="43.5" hidden="1" customHeight="1">
      <c r="A95" s="245" t="s">
        <v>34</v>
      </c>
      <c r="B95" s="237">
        <v>439</v>
      </c>
      <c r="C95" s="238" t="s">
        <v>235</v>
      </c>
      <c r="D95" s="239" t="s">
        <v>318</v>
      </c>
      <c r="E95" s="239" t="s">
        <v>114</v>
      </c>
      <c r="F95" s="240">
        <v>1000</v>
      </c>
      <c r="G95" s="240"/>
      <c r="H95" s="240"/>
      <c r="I95" s="225">
        <f t="shared" si="8"/>
        <v>1000</v>
      </c>
      <c r="J95" s="240"/>
      <c r="K95" s="225">
        <f t="shared" si="9"/>
        <v>1000</v>
      </c>
      <c r="L95" s="240"/>
      <c r="M95" s="228">
        <f t="shared" si="10"/>
        <v>1000</v>
      </c>
    </row>
    <row r="96" spans="1:13" ht="46.5" hidden="1" customHeight="1">
      <c r="A96" s="247" t="s">
        <v>591</v>
      </c>
      <c r="B96" s="251">
        <v>439</v>
      </c>
      <c r="C96" s="233" t="s">
        <v>235</v>
      </c>
      <c r="D96" s="234" t="s">
        <v>184</v>
      </c>
      <c r="E96" s="264"/>
      <c r="F96" s="265">
        <f>SUM(F98)</f>
        <v>1000</v>
      </c>
      <c r="G96" s="265"/>
      <c r="H96" s="265"/>
      <c r="I96" s="225">
        <f t="shared" si="8"/>
        <v>1000</v>
      </c>
      <c r="J96" s="265"/>
      <c r="K96" s="225">
        <f t="shared" si="9"/>
        <v>1000</v>
      </c>
      <c r="L96" s="265"/>
      <c r="M96" s="228">
        <f t="shared" si="10"/>
        <v>1000</v>
      </c>
    </row>
    <row r="97" spans="1:13" ht="40.5" hidden="1" customHeight="1">
      <c r="A97" s="236" t="s">
        <v>296</v>
      </c>
      <c r="B97" s="254">
        <v>439</v>
      </c>
      <c r="C97" s="238" t="s">
        <v>235</v>
      </c>
      <c r="D97" s="239" t="s">
        <v>319</v>
      </c>
      <c r="E97" s="266"/>
      <c r="F97" s="267">
        <f t="shared" ref="F97:F98" si="13">SUM(F98)</f>
        <v>1000</v>
      </c>
      <c r="G97" s="267"/>
      <c r="H97" s="267"/>
      <c r="I97" s="225">
        <f t="shared" si="8"/>
        <v>1000</v>
      </c>
      <c r="J97" s="267"/>
      <c r="K97" s="225">
        <f t="shared" si="9"/>
        <v>1000</v>
      </c>
      <c r="L97" s="267"/>
      <c r="M97" s="228">
        <f t="shared" si="10"/>
        <v>1000</v>
      </c>
    </row>
    <row r="98" spans="1:13" ht="44.25" hidden="1" customHeight="1">
      <c r="A98" s="246" t="s">
        <v>570</v>
      </c>
      <c r="B98" s="237">
        <v>439</v>
      </c>
      <c r="C98" s="238" t="s">
        <v>235</v>
      </c>
      <c r="D98" s="239" t="s">
        <v>320</v>
      </c>
      <c r="E98" s="266"/>
      <c r="F98" s="267">
        <f t="shared" si="13"/>
        <v>1000</v>
      </c>
      <c r="G98" s="267"/>
      <c r="H98" s="267"/>
      <c r="I98" s="225">
        <f t="shared" si="8"/>
        <v>1000</v>
      </c>
      <c r="J98" s="267"/>
      <c r="K98" s="225">
        <f t="shared" si="9"/>
        <v>1000</v>
      </c>
      <c r="L98" s="267"/>
      <c r="M98" s="228">
        <f t="shared" si="10"/>
        <v>1000</v>
      </c>
    </row>
    <row r="99" spans="1:13" ht="30.75" hidden="1" customHeight="1">
      <c r="A99" s="250" t="s">
        <v>115</v>
      </c>
      <c r="B99" s="237">
        <v>439</v>
      </c>
      <c r="C99" s="238" t="s">
        <v>235</v>
      </c>
      <c r="D99" s="239" t="s">
        <v>320</v>
      </c>
      <c r="E99" s="239" t="s">
        <v>114</v>
      </c>
      <c r="F99" s="240">
        <v>1000</v>
      </c>
      <c r="G99" s="240"/>
      <c r="H99" s="240"/>
      <c r="I99" s="225">
        <f t="shared" si="8"/>
        <v>1000</v>
      </c>
      <c r="J99" s="240"/>
      <c r="K99" s="225">
        <f t="shared" si="9"/>
        <v>1000</v>
      </c>
      <c r="L99" s="240"/>
      <c r="M99" s="228">
        <f t="shared" si="10"/>
        <v>1000</v>
      </c>
    </row>
    <row r="100" spans="1:13" ht="44.25" hidden="1" customHeight="1">
      <c r="A100" s="244" t="s">
        <v>571</v>
      </c>
      <c r="B100" s="237">
        <v>439</v>
      </c>
      <c r="C100" s="238" t="s">
        <v>235</v>
      </c>
      <c r="D100" s="239" t="s">
        <v>420</v>
      </c>
      <c r="E100" s="239"/>
      <c r="F100" s="235">
        <f t="shared" ref="F100:F101" si="14">SUM(F101)</f>
        <v>100</v>
      </c>
      <c r="G100" s="235"/>
      <c r="H100" s="235"/>
      <c r="I100" s="225">
        <f t="shared" si="8"/>
        <v>100</v>
      </c>
      <c r="J100" s="235"/>
      <c r="K100" s="225">
        <f t="shared" si="9"/>
        <v>100</v>
      </c>
      <c r="L100" s="235"/>
      <c r="M100" s="228">
        <f t="shared" si="10"/>
        <v>100</v>
      </c>
    </row>
    <row r="101" spans="1:13" ht="37.5" hidden="1" customHeight="1">
      <c r="A101" s="245" t="s">
        <v>423</v>
      </c>
      <c r="B101" s="237">
        <v>439</v>
      </c>
      <c r="C101" s="238" t="s">
        <v>235</v>
      </c>
      <c r="D101" s="239" t="s">
        <v>420</v>
      </c>
      <c r="E101" s="239"/>
      <c r="F101" s="240">
        <f t="shared" si="14"/>
        <v>100</v>
      </c>
      <c r="G101" s="240"/>
      <c r="H101" s="240"/>
      <c r="I101" s="225">
        <f t="shared" si="8"/>
        <v>100</v>
      </c>
      <c r="J101" s="240"/>
      <c r="K101" s="225">
        <f t="shared" si="9"/>
        <v>100</v>
      </c>
      <c r="L101" s="240"/>
      <c r="M101" s="228">
        <f t="shared" si="10"/>
        <v>100</v>
      </c>
    </row>
    <row r="102" spans="1:13" ht="30" hidden="1" customHeight="1">
      <c r="A102" s="250" t="s">
        <v>115</v>
      </c>
      <c r="B102" s="237">
        <v>439</v>
      </c>
      <c r="C102" s="238" t="s">
        <v>235</v>
      </c>
      <c r="D102" s="239" t="s">
        <v>420</v>
      </c>
      <c r="E102" s="239" t="s">
        <v>114</v>
      </c>
      <c r="F102" s="240">
        <v>100</v>
      </c>
      <c r="G102" s="240"/>
      <c r="H102" s="240"/>
      <c r="I102" s="225">
        <f t="shared" si="8"/>
        <v>100</v>
      </c>
      <c r="J102" s="240"/>
      <c r="K102" s="225">
        <f t="shared" si="9"/>
        <v>100</v>
      </c>
      <c r="L102" s="240"/>
      <c r="M102" s="228">
        <f t="shared" si="10"/>
        <v>100</v>
      </c>
    </row>
    <row r="103" spans="1:13" ht="26.25" hidden="1" customHeight="1">
      <c r="A103" s="231" t="s">
        <v>65</v>
      </c>
      <c r="B103" s="232">
        <v>439</v>
      </c>
      <c r="C103" s="233" t="s">
        <v>153</v>
      </c>
      <c r="D103" s="234"/>
      <c r="E103" s="234"/>
      <c r="F103" s="235">
        <f>SUM(F108,F104)</f>
        <v>16829</v>
      </c>
      <c r="G103" s="235">
        <f>SUM(G108,G104)</f>
        <v>0</v>
      </c>
      <c r="H103" s="235"/>
      <c r="I103" s="225">
        <f t="shared" si="8"/>
        <v>16829</v>
      </c>
      <c r="J103" s="235"/>
      <c r="K103" s="225">
        <f t="shared" si="9"/>
        <v>16829</v>
      </c>
      <c r="L103" s="235"/>
      <c r="M103" s="228">
        <f t="shared" si="10"/>
        <v>16829</v>
      </c>
    </row>
    <row r="104" spans="1:13" ht="41.25" hidden="1" customHeight="1">
      <c r="A104" s="247" t="s">
        <v>582</v>
      </c>
      <c r="B104" s="232">
        <v>439</v>
      </c>
      <c r="C104" s="233" t="s">
        <v>236</v>
      </c>
      <c r="D104" s="234"/>
      <c r="E104" s="234"/>
      <c r="F104" s="235">
        <f t="shared" ref="F104:F106" si="15">SUM(F105)</f>
        <v>10829</v>
      </c>
      <c r="G104" s="235"/>
      <c r="H104" s="235"/>
      <c r="I104" s="225">
        <f t="shared" si="8"/>
        <v>10829</v>
      </c>
      <c r="J104" s="235"/>
      <c r="K104" s="225">
        <f t="shared" si="9"/>
        <v>10829</v>
      </c>
      <c r="L104" s="235"/>
      <c r="M104" s="228">
        <f t="shared" si="10"/>
        <v>10829</v>
      </c>
    </row>
    <row r="105" spans="1:13" ht="27" hidden="1" customHeight="1">
      <c r="A105" s="246" t="s">
        <v>388</v>
      </c>
      <c r="B105" s="232">
        <v>439</v>
      </c>
      <c r="C105" s="233" t="s">
        <v>236</v>
      </c>
      <c r="D105" s="239" t="s">
        <v>387</v>
      </c>
      <c r="E105" s="234"/>
      <c r="F105" s="235">
        <f t="shared" si="15"/>
        <v>10829</v>
      </c>
      <c r="G105" s="235"/>
      <c r="H105" s="235"/>
      <c r="I105" s="225">
        <f t="shared" si="8"/>
        <v>10829</v>
      </c>
      <c r="J105" s="235"/>
      <c r="K105" s="225">
        <f t="shared" si="9"/>
        <v>10829</v>
      </c>
      <c r="L105" s="235"/>
      <c r="M105" s="228">
        <f t="shared" si="10"/>
        <v>10829</v>
      </c>
    </row>
    <row r="106" spans="1:13" ht="22.5" hidden="1" customHeight="1">
      <c r="A106" s="236" t="s">
        <v>212</v>
      </c>
      <c r="B106" s="237">
        <v>439</v>
      </c>
      <c r="C106" s="238" t="s">
        <v>236</v>
      </c>
      <c r="D106" s="239" t="s">
        <v>386</v>
      </c>
      <c r="E106" s="239"/>
      <c r="F106" s="240">
        <f t="shared" si="15"/>
        <v>10829</v>
      </c>
      <c r="G106" s="240"/>
      <c r="H106" s="240"/>
      <c r="I106" s="225">
        <f t="shared" si="8"/>
        <v>10829</v>
      </c>
      <c r="J106" s="240"/>
      <c r="K106" s="225">
        <f t="shared" si="9"/>
        <v>10829</v>
      </c>
      <c r="L106" s="240"/>
      <c r="M106" s="228">
        <f t="shared" si="10"/>
        <v>10829</v>
      </c>
    </row>
    <row r="107" spans="1:13" ht="27.75" hidden="1" customHeight="1">
      <c r="A107" s="236" t="s">
        <v>87</v>
      </c>
      <c r="B107" s="237">
        <v>439</v>
      </c>
      <c r="C107" s="238" t="s">
        <v>236</v>
      </c>
      <c r="D107" s="239" t="s">
        <v>386</v>
      </c>
      <c r="E107" s="239" t="s">
        <v>437</v>
      </c>
      <c r="F107" s="240">
        <v>10829</v>
      </c>
      <c r="G107" s="240"/>
      <c r="H107" s="240"/>
      <c r="I107" s="225">
        <f t="shared" si="8"/>
        <v>10829</v>
      </c>
      <c r="J107" s="240"/>
      <c r="K107" s="225">
        <f t="shared" si="9"/>
        <v>10829</v>
      </c>
      <c r="L107" s="240"/>
      <c r="M107" s="228">
        <f t="shared" si="10"/>
        <v>10829</v>
      </c>
    </row>
    <row r="108" spans="1:13" ht="24.75" hidden="1" customHeight="1">
      <c r="A108" s="231" t="s">
        <v>26</v>
      </c>
      <c r="B108" s="232">
        <v>439</v>
      </c>
      <c r="C108" s="233" t="s">
        <v>243</v>
      </c>
      <c r="D108" s="239"/>
      <c r="E108" s="239"/>
      <c r="F108" s="235">
        <f>SUM(F109)</f>
        <v>6000</v>
      </c>
      <c r="G108" s="235"/>
      <c r="H108" s="235"/>
      <c r="I108" s="225">
        <f t="shared" si="8"/>
        <v>6000</v>
      </c>
      <c r="J108" s="235"/>
      <c r="K108" s="225">
        <f t="shared" si="9"/>
        <v>6000</v>
      </c>
      <c r="L108" s="235"/>
      <c r="M108" s="228">
        <f t="shared" si="10"/>
        <v>6000</v>
      </c>
    </row>
    <row r="109" spans="1:13" ht="35.25" hidden="1" customHeight="1">
      <c r="A109" s="247" t="s">
        <v>582</v>
      </c>
      <c r="B109" s="232">
        <v>439</v>
      </c>
      <c r="C109" s="233" t="s">
        <v>243</v>
      </c>
      <c r="D109" s="234" t="s">
        <v>186</v>
      </c>
      <c r="E109" s="234"/>
      <c r="F109" s="235">
        <f>SUM(F111,F114,F117,F120)</f>
        <v>6000</v>
      </c>
      <c r="G109" s="235"/>
      <c r="H109" s="235"/>
      <c r="I109" s="225">
        <f t="shared" si="8"/>
        <v>6000</v>
      </c>
      <c r="J109" s="235"/>
      <c r="K109" s="225">
        <f t="shared" si="9"/>
        <v>6000</v>
      </c>
      <c r="L109" s="235"/>
      <c r="M109" s="228">
        <f t="shared" si="10"/>
        <v>6000</v>
      </c>
    </row>
    <row r="110" spans="1:13" ht="32.25" hidden="1" customHeight="1">
      <c r="A110" s="246" t="s">
        <v>299</v>
      </c>
      <c r="B110" s="237">
        <v>439</v>
      </c>
      <c r="C110" s="238" t="s">
        <v>243</v>
      </c>
      <c r="D110" s="239" t="s">
        <v>337</v>
      </c>
      <c r="E110" s="239"/>
      <c r="F110" s="235">
        <f>F111</f>
        <v>800</v>
      </c>
      <c r="G110" s="235"/>
      <c r="H110" s="235"/>
      <c r="I110" s="225">
        <f t="shared" si="8"/>
        <v>800</v>
      </c>
      <c r="J110" s="235"/>
      <c r="K110" s="225">
        <f t="shared" si="9"/>
        <v>800</v>
      </c>
      <c r="L110" s="235"/>
      <c r="M110" s="228">
        <f t="shared" si="10"/>
        <v>800</v>
      </c>
    </row>
    <row r="111" spans="1:13" ht="29.25" hidden="1" customHeight="1">
      <c r="A111" s="246" t="s">
        <v>201</v>
      </c>
      <c r="B111" s="237">
        <v>439</v>
      </c>
      <c r="C111" s="238" t="s">
        <v>243</v>
      </c>
      <c r="D111" s="239" t="s">
        <v>338</v>
      </c>
      <c r="E111" s="239"/>
      <c r="F111" s="240">
        <f>SUM(F112)+F113</f>
        <v>800</v>
      </c>
      <c r="G111" s="240"/>
      <c r="H111" s="240"/>
      <c r="I111" s="225">
        <f t="shared" si="8"/>
        <v>800</v>
      </c>
      <c r="J111" s="240"/>
      <c r="K111" s="225">
        <f t="shared" si="9"/>
        <v>800</v>
      </c>
      <c r="L111" s="240"/>
      <c r="M111" s="228">
        <f t="shared" si="10"/>
        <v>800</v>
      </c>
    </row>
    <row r="112" spans="1:13" ht="30" hidden="1" customHeight="1">
      <c r="A112" s="250" t="s">
        <v>115</v>
      </c>
      <c r="B112" s="237">
        <v>439</v>
      </c>
      <c r="C112" s="238" t="s">
        <v>243</v>
      </c>
      <c r="D112" s="239" t="s">
        <v>338</v>
      </c>
      <c r="E112" s="239" t="s">
        <v>114</v>
      </c>
      <c r="F112" s="240">
        <v>700</v>
      </c>
      <c r="G112" s="240"/>
      <c r="H112" s="240"/>
      <c r="I112" s="225">
        <f t="shared" si="8"/>
        <v>700</v>
      </c>
      <c r="J112" s="240"/>
      <c r="K112" s="225">
        <f t="shared" si="9"/>
        <v>700</v>
      </c>
      <c r="L112" s="240"/>
      <c r="M112" s="228">
        <f t="shared" si="10"/>
        <v>700</v>
      </c>
    </row>
    <row r="113" spans="1:13" ht="24.75" hidden="1" customHeight="1">
      <c r="A113" s="249" t="s">
        <v>216</v>
      </c>
      <c r="B113" s="237">
        <v>439</v>
      </c>
      <c r="C113" s="238" t="s">
        <v>243</v>
      </c>
      <c r="D113" s="239" t="s">
        <v>338</v>
      </c>
      <c r="E113" s="239" t="s">
        <v>226</v>
      </c>
      <c r="F113" s="240">
        <v>100</v>
      </c>
      <c r="G113" s="240"/>
      <c r="H113" s="240"/>
      <c r="I113" s="225">
        <f t="shared" si="8"/>
        <v>100</v>
      </c>
      <c r="J113" s="240"/>
      <c r="K113" s="225">
        <f t="shared" si="9"/>
        <v>100</v>
      </c>
      <c r="L113" s="240"/>
      <c r="M113" s="228">
        <f t="shared" si="10"/>
        <v>100</v>
      </c>
    </row>
    <row r="114" spans="1:13" ht="31.5" hidden="1" customHeight="1">
      <c r="A114" s="236" t="s">
        <v>202</v>
      </c>
      <c r="B114" s="237">
        <v>439</v>
      </c>
      <c r="C114" s="238" t="s">
        <v>243</v>
      </c>
      <c r="D114" s="239" t="s">
        <v>339</v>
      </c>
      <c r="E114" s="234"/>
      <c r="F114" s="240">
        <f>SUM(F116)+F115</f>
        <v>5000</v>
      </c>
      <c r="G114" s="240"/>
      <c r="H114" s="240"/>
      <c r="I114" s="225">
        <f t="shared" si="8"/>
        <v>5000</v>
      </c>
      <c r="J114" s="240"/>
      <c r="K114" s="225">
        <f t="shared" si="9"/>
        <v>5000</v>
      </c>
      <c r="L114" s="240"/>
      <c r="M114" s="228">
        <f t="shared" si="10"/>
        <v>5000</v>
      </c>
    </row>
    <row r="115" spans="1:13" ht="31.5" hidden="1" customHeight="1">
      <c r="A115" s="250" t="s">
        <v>115</v>
      </c>
      <c r="B115" s="237">
        <v>439</v>
      </c>
      <c r="C115" s="238" t="s">
        <v>243</v>
      </c>
      <c r="D115" s="239" t="s">
        <v>339</v>
      </c>
      <c r="E115" s="239" t="s">
        <v>114</v>
      </c>
      <c r="F115" s="240">
        <v>1000</v>
      </c>
      <c r="G115" s="240"/>
      <c r="H115" s="240"/>
      <c r="I115" s="225">
        <f t="shared" si="8"/>
        <v>1000</v>
      </c>
      <c r="J115" s="240"/>
      <c r="K115" s="225">
        <f t="shared" si="9"/>
        <v>1000</v>
      </c>
      <c r="L115" s="240"/>
      <c r="M115" s="228">
        <f t="shared" si="10"/>
        <v>1000</v>
      </c>
    </row>
    <row r="116" spans="1:13" ht="21" hidden="1" customHeight="1">
      <c r="A116" s="249" t="s">
        <v>216</v>
      </c>
      <c r="B116" s="237">
        <v>439</v>
      </c>
      <c r="C116" s="238" t="s">
        <v>243</v>
      </c>
      <c r="D116" s="239" t="s">
        <v>339</v>
      </c>
      <c r="E116" s="239" t="s">
        <v>226</v>
      </c>
      <c r="F116" s="240">
        <v>4000</v>
      </c>
      <c r="G116" s="240"/>
      <c r="H116" s="240"/>
      <c r="I116" s="225">
        <f t="shared" si="8"/>
        <v>4000</v>
      </c>
      <c r="J116" s="240"/>
      <c r="K116" s="225">
        <f t="shared" si="9"/>
        <v>4000</v>
      </c>
      <c r="L116" s="240"/>
      <c r="M116" s="228">
        <f t="shared" si="10"/>
        <v>4000</v>
      </c>
    </row>
    <row r="117" spans="1:13" ht="33" hidden="1" customHeight="1">
      <c r="A117" s="246" t="s">
        <v>390</v>
      </c>
      <c r="B117" s="237">
        <v>439</v>
      </c>
      <c r="C117" s="239" t="s">
        <v>243</v>
      </c>
      <c r="D117" s="239" t="s">
        <v>392</v>
      </c>
      <c r="E117" s="239"/>
      <c r="F117" s="240">
        <v>100</v>
      </c>
      <c r="G117" s="240"/>
      <c r="H117" s="240"/>
      <c r="I117" s="225">
        <f t="shared" si="8"/>
        <v>100</v>
      </c>
      <c r="J117" s="240"/>
      <c r="K117" s="225">
        <f t="shared" si="9"/>
        <v>100</v>
      </c>
      <c r="L117" s="240"/>
      <c r="M117" s="228">
        <f t="shared" si="10"/>
        <v>100</v>
      </c>
    </row>
    <row r="118" spans="1:13" ht="32.25" hidden="1" customHeight="1">
      <c r="A118" s="236" t="s">
        <v>395</v>
      </c>
      <c r="B118" s="237">
        <v>439</v>
      </c>
      <c r="C118" s="239" t="s">
        <v>243</v>
      </c>
      <c r="D118" s="239" t="s">
        <v>393</v>
      </c>
      <c r="E118" s="239"/>
      <c r="F118" s="240">
        <v>100</v>
      </c>
      <c r="G118" s="240"/>
      <c r="H118" s="240"/>
      <c r="I118" s="225">
        <f t="shared" si="8"/>
        <v>100</v>
      </c>
      <c r="J118" s="240"/>
      <c r="K118" s="225">
        <f t="shared" si="9"/>
        <v>100</v>
      </c>
      <c r="L118" s="240"/>
      <c r="M118" s="228">
        <f t="shared" si="10"/>
        <v>100</v>
      </c>
    </row>
    <row r="119" spans="1:13" ht="35.25" hidden="1" customHeight="1">
      <c r="A119" s="250" t="s">
        <v>115</v>
      </c>
      <c r="B119" s="237">
        <v>439</v>
      </c>
      <c r="C119" s="239" t="s">
        <v>243</v>
      </c>
      <c r="D119" s="239" t="s">
        <v>393</v>
      </c>
      <c r="E119" s="239" t="s">
        <v>114</v>
      </c>
      <c r="F119" s="240">
        <v>100</v>
      </c>
      <c r="G119" s="240"/>
      <c r="H119" s="240"/>
      <c r="I119" s="225">
        <f t="shared" si="8"/>
        <v>100</v>
      </c>
      <c r="J119" s="240"/>
      <c r="K119" s="225">
        <f t="shared" si="9"/>
        <v>100</v>
      </c>
      <c r="L119" s="240"/>
      <c r="M119" s="228">
        <f t="shared" si="10"/>
        <v>100</v>
      </c>
    </row>
    <row r="120" spans="1:13" ht="25.5" hidden="1" customHeight="1">
      <c r="A120" s="236" t="s">
        <v>482</v>
      </c>
      <c r="B120" s="232">
        <v>439</v>
      </c>
      <c r="C120" s="234" t="s">
        <v>243</v>
      </c>
      <c r="D120" s="234" t="s">
        <v>481</v>
      </c>
      <c r="E120" s="234"/>
      <c r="F120" s="235">
        <f>F121</f>
        <v>100</v>
      </c>
      <c r="G120" s="235"/>
      <c r="H120" s="235"/>
      <c r="I120" s="225">
        <f t="shared" si="8"/>
        <v>100</v>
      </c>
      <c r="J120" s="235"/>
      <c r="K120" s="225">
        <f t="shared" si="9"/>
        <v>100</v>
      </c>
      <c r="L120" s="235"/>
      <c r="M120" s="228">
        <f t="shared" si="10"/>
        <v>100</v>
      </c>
    </row>
    <row r="121" spans="1:13" ht="41.25" hidden="1" customHeight="1">
      <c r="A121" s="250" t="s">
        <v>115</v>
      </c>
      <c r="B121" s="237">
        <v>439</v>
      </c>
      <c r="C121" s="239" t="s">
        <v>243</v>
      </c>
      <c r="D121" s="239" t="s">
        <v>481</v>
      </c>
      <c r="E121" s="239" t="s">
        <v>114</v>
      </c>
      <c r="F121" s="240">
        <v>100</v>
      </c>
      <c r="G121" s="240"/>
      <c r="H121" s="240"/>
      <c r="I121" s="225">
        <f t="shared" si="8"/>
        <v>100</v>
      </c>
      <c r="J121" s="240"/>
      <c r="K121" s="225">
        <f t="shared" si="9"/>
        <v>100</v>
      </c>
      <c r="L121" s="240"/>
      <c r="M121" s="228">
        <f t="shared" si="10"/>
        <v>100</v>
      </c>
    </row>
    <row r="122" spans="1:13" ht="32.25" customHeight="1">
      <c r="A122" s="248" t="s">
        <v>62</v>
      </c>
      <c r="B122" s="232">
        <v>460</v>
      </c>
      <c r="C122" s="238"/>
      <c r="D122" s="239"/>
      <c r="E122" s="239"/>
      <c r="F122" s="235">
        <f>SUM(F123,F132,F140,F146,F152)</f>
        <v>50136.2</v>
      </c>
      <c r="G122" s="235">
        <f>SUM(G123,G132,G140,G146,G152)</f>
        <v>0</v>
      </c>
      <c r="H122" s="235"/>
      <c r="I122" s="225">
        <f t="shared" si="8"/>
        <v>50136.2</v>
      </c>
      <c r="J122" s="235">
        <f>J152</f>
        <v>1445</v>
      </c>
      <c r="K122" s="225">
        <f t="shared" si="9"/>
        <v>51581.2</v>
      </c>
      <c r="L122" s="235"/>
      <c r="M122" s="228">
        <f t="shared" si="10"/>
        <v>51581.2</v>
      </c>
    </row>
    <row r="123" spans="1:13" ht="32.25" hidden="1" customHeight="1">
      <c r="A123" s="231" t="s">
        <v>75</v>
      </c>
      <c r="B123" s="232">
        <v>460</v>
      </c>
      <c r="C123" s="233" t="s">
        <v>76</v>
      </c>
      <c r="D123" s="239"/>
      <c r="E123" s="239"/>
      <c r="F123" s="235">
        <f>SUM(F124)</f>
        <v>8407</v>
      </c>
      <c r="G123" s="235"/>
      <c r="H123" s="235"/>
      <c r="I123" s="225">
        <f t="shared" si="8"/>
        <v>8407</v>
      </c>
      <c r="J123" s="235"/>
      <c r="K123" s="225">
        <f t="shared" si="9"/>
        <v>8407</v>
      </c>
      <c r="L123" s="235"/>
      <c r="M123" s="228">
        <f t="shared" si="10"/>
        <v>8407</v>
      </c>
    </row>
    <row r="124" spans="1:13" ht="45.75" hidden="1" customHeight="1">
      <c r="A124" s="243" t="s">
        <v>242</v>
      </c>
      <c r="B124" s="232">
        <v>460</v>
      </c>
      <c r="C124" s="233" t="s">
        <v>232</v>
      </c>
      <c r="D124" s="234"/>
      <c r="E124" s="234"/>
      <c r="F124" s="235">
        <f>F125</f>
        <v>8407</v>
      </c>
      <c r="G124" s="235"/>
      <c r="H124" s="235"/>
      <c r="I124" s="225">
        <f t="shared" si="8"/>
        <v>8407</v>
      </c>
      <c r="J124" s="235"/>
      <c r="K124" s="225">
        <f t="shared" si="9"/>
        <v>8407</v>
      </c>
      <c r="L124" s="235"/>
      <c r="M124" s="228">
        <f t="shared" si="10"/>
        <v>8407</v>
      </c>
    </row>
    <row r="125" spans="1:13" ht="32.25" hidden="1" customHeight="1">
      <c r="A125" s="231" t="s">
        <v>204</v>
      </c>
      <c r="B125" s="232">
        <v>460</v>
      </c>
      <c r="C125" s="233" t="s">
        <v>232</v>
      </c>
      <c r="D125" s="234" t="s">
        <v>162</v>
      </c>
      <c r="E125" s="234"/>
      <c r="F125" s="235">
        <f>SUM(F126)</f>
        <v>8407</v>
      </c>
      <c r="G125" s="235"/>
      <c r="H125" s="235"/>
      <c r="I125" s="225">
        <f t="shared" si="8"/>
        <v>8407</v>
      </c>
      <c r="J125" s="235"/>
      <c r="K125" s="225">
        <f t="shared" si="9"/>
        <v>8407</v>
      </c>
      <c r="L125" s="235"/>
      <c r="M125" s="228">
        <f t="shared" si="10"/>
        <v>8407</v>
      </c>
    </row>
    <row r="126" spans="1:13" ht="32.25" hidden="1" customHeight="1">
      <c r="A126" s="250" t="s">
        <v>121</v>
      </c>
      <c r="B126" s="237">
        <v>460</v>
      </c>
      <c r="C126" s="238" t="s">
        <v>232</v>
      </c>
      <c r="D126" s="239" t="s">
        <v>187</v>
      </c>
      <c r="E126" s="239"/>
      <c r="F126" s="240">
        <f>SUM(F127,F129)</f>
        <v>8407</v>
      </c>
      <c r="G126" s="240"/>
      <c r="H126" s="240"/>
      <c r="I126" s="225">
        <f t="shared" si="8"/>
        <v>8407</v>
      </c>
      <c r="J126" s="240"/>
      <c r="K126" s="225">
        <f t="shared" si="9"/>
        <v>8407</v>
      </c>
      <c r="L126" s="240"/>
      <c r="M126" s="228">
        <f t="shared" si="10"/>
        <v>8407</v>
      </c>
    </row>
    <row r="127" spans="1:13" ht="32.25" hidden="1" customHeight="1">
      <c r="A127" s="236" t="s">
        <v>117</v>
      </c>
      <c r="B127" s="237">
        <v>460</v>
      </c>
      <c r="C127" s="238" t="s">
        <v>232</v>
      </c>
      <c r="D127" s="239" t="s">
        <v>188</v>
      </c>
      <c r="E127" s="239"/>
      <c r="F127" s="240">
        <f>SUM(F128)</f>
        <v>7747</v>
      </c>
      <c r="G127" s="240"/>
      <c r="H127" s="240"/>
      <c r="I127" s="225">
        <f t="shared" si="8"/>
        <v>7747</v>
      </c>
      <c r="J127" s="240"/>
      <c r="K127" s="225">
        <f t="shared" si="9"/>
        <v>7747</v>
      </c>
      <c r="L127" s="240"/>
      <c r="M127" s="228">
        <f t="shared" si="10"/>
        <v>7747</v>
      </c>
    </row>
    <row r="128" spans="1:13" ht="32.25" hidden="1" customHeight="1">
      <c r="A128" s="236" t="s">
        <v>119</v>
      </c>
      <c r="B128" s="237">
        <v>460</v>
      </c>
      <c r="C128" s="238" t="s">
        <v>232</v>
      </c>
      <c r="D128" s="239" t="s">
        <v>188</v>
      </c>
      <c r="E128" s="239" t="s">
        <v>118</v>
      </c>
      <c r="F128" s="240">
        <v>7747</v>
      </c>
      <c r="G128" s="240"/>
      <c r="H128" s="240"/>
      <c r="I128" s="225">
        <f t="shared" si="8"/>
        <v>7747</v>
      </c>
      <c r="J128" s="240"/>
      <c r="K128" s="225">
        <f t="shared" si="9"/>
        <v>7747</v>
      </c>
      <c r="L128" s="240"/>
      <c r="M128" s="228">
        <f t="shared" si="10"/>
        <v>7747</v>
      </c>
    </row>
    <row r="129" spans="1:13" ht="32.25" hidden="1" customHeight="1">
      <c r="A129" s="236" t="s">
        <v>106</v>
      </c>
      <c r="B129" s="237">
        <v>460</v>
      </c>
      <c r="C129" s="238" t="s">
        <v>232</v>
      </c>
      <c r="D129" s="239" t="s">
        <v>189</v>
      </c>
      <c r="E129" s="239"/>
      <c r="F129" s="240">
        <f>F130+F131</f>
        <v>660</v>
      </c>
      <c r="G129" s="240"/>
      <c r="H129" s="240"/>
      <c r="I129" s="225">
        <f t="shared" si="8"/>
        <v>660</v>
      </c>
      <c r="J129" s="240"/>
      <c r="K129" s="225">
        <f t="shared" si="9"/>
        <v>660</v>
      </c>
      <c r="L129" s="240"/>
      <c r="M129" s="228">
        <f t="shared" si="10"/>
        <v>660</v>
      </c>
    </row>
    <row r="130" spans="1:13" ht="32.25" hidden="1" customHeight="1">
      <c r="A130" s="236" t="s">
        <v>115</v>
      </c>
      <c r="B130" s="237">
        <v>460</v>
      </c>
      <c r="C130" s="238" t="s">
        <v>232</v>
      </c>
      <c r="D130" s="239" t="s">
        <v>189</v>
      </c>
      <c r="E130" s="239" t="s">
        <v>114</v>
      </c>
      <c r="F130" s="240">
        <v>650</v>
      </c>
      <c r="G130" s="240"/>
      <c r="H130" s="240"/>
      <c r="I130" s="225">
        <f t="shared" si="8"/>
        <v>650</v>
      </c>
      <c r="J130" s="240"/>
      <c r="K130" s="225">
        <f t="shared" si="9"/>
        <v>650</v>
      </c>
      <c r="L130" s="240"/>
      <c r="M130" s="228">
        <f t="shared" si="10"/>
        <v>650</v>
      </c>
    </row>
    <row r="131" spans="1:13" ht="32.25" hidden="1" customHeight="1">
      <c r="A131" s="236" t="s">
        <v>15</v>
      </c>
      <c r="B131" s="237">
        <v>460</v>
      </c>
      <c r="C131" s="238" t="s">
        <v>232</v>
      </c>
      <c r="D131" s="239" t="s">
        <v>189</v>
      </c>
      <c r="E131" s="239" t="s">
        <v>130</v>
      </c>
      <c r="F131" s="240">
        <v>10</v>
      </c>
      <c r="G131" s="240"/>
      <c r="H131" s="240"/>
      <c r="I131" s="225">
        <f t="shared" si="8"/>
        <v>10</v>
      </c>
      <c r="J131" s="240"/>
      <c r="K131" s="225">
        <f t="shared" si="9"/>
        <v>10</v>
      </c>
      <c r="L131" s="240"/>
      <c r="M131" s="228">
        <f t="shared" si="10"/>
        <v>10</v>
      </c>
    </row>
    <row r="132" spans="1:13" ht="32.25" hidden="1" customHeight="1">
      <c r="A132" s="247" t="s">
        <v>237</v>
      </c>
      <c r="B132" s="232">
        <v>460</v>
      </c>
      <c r="C132" s="233" t="s">
        <v>238</v>
      </c>
      <c r="D132" s="234"/>
      <c r="E132" s="234"/>
      <c r="F132" s="265">
        <f>F133</f>
        <v>3122.8</v>
      </c>
      <c r="G132" s="265"/>
      <c r="H132" s="265"/>
      <c r="I132" s="225">
        <f t="shared" si="8"/>
        <v>3122.8</v>
      </c>
      <c r="J132" s="265"/>
      <c r="K132" s="225">
        <f t="shared" si="9"/>
        <v>3122.8</v>
      </c>
      <c r="L132" s="265"/>
      <c r="M132" s="228">
        <f t="shared" si="10"/>
        <v>3122.8</v>
      </c>
    </row>
    <row r="133" spans="1:13" ht="32.25" hidden="1" customHeight="1">
      <c r="A133" s="246" t="s">
        <v>13</v>
      </c>
      <c r="B133" s="237">
        <v>460</v>
      </c>
      <c r="C133" s="238" t="s">
        <v>239</v>
      </c>
      <c r="D133" s="239" t="s">
        <v>172</v>
      </c>
      <c r="E133" s="239"/>
      <c r="F133" s="240">
        <f>F134+F137</f>
        <v>3122.8</v>
      </c>
      <c r="G133" s="240"/>
      <c r="H133" s="240"/>
      <c r="I133" s="225">
        <f t="shared" si="8"/>
        <v>3122.8</v>
      </c>
      <c r="J133" s="240"/>
      <c r="K133" s="225">
        <f t="shared" si="9"/>
        <v>3122.8</v>
      </c>
      <c r="L133" s="240"/>
      <c r="M133" s="228">
        <f t="shared" si="10"/>
        <v>3122.8</v>
      </c>
    </row>
    <row r="134" spans="1:13" ht="32.25" hidden="1" customHeight="1">
      <c r="A134" s="246" t="s">
        <v>29</v>
      </c>
      <c r="B134" s="237">
        <v>460</v>
      </c>
      <c r="C134" s="238" t="s">
        <v>239</v>
      </c>
      <c r="D134" s="239" t="s">
        <v>190</v>
      </c>
      <c r="E134" s="239"/>
      <c r="F134" s="240">
        <f t="shared" ref="F134:F135" si="16">F135</f>
        <v>1963</v>
      </c>
      <c r="G134" s="240"/>
      <c r="H134" s="240"/>
      <c r="I134" s="225">
        <f t="shared" si="8"/>
        <v>1963</v>
      </c>
      <c r="J134" s="240"/>
      <c r="K134" s="225">
        <f t="shared" si="9"/>
        <v>1963</v>
      </c>
      <c r="L134" s="240"/>
      <c r="M134" s="228">
        <f t="shared" si="10"/>
        <v>1963</v>
      </c>
    </row>
    <row r="135" spans="1:13" ht="32.25" hidden="1" customHeight="1">
      <c r="A135" s="246" t="s">
        <v>128</v>
      </c>
      <c r="B135" s="237">
        <v>460</v>
      </c>
      <c r="C135" s="238" t="s">
        <v>239</v>
      </c>
      <c r="D135" s="239" t="s">
        <v>258</v>
      </c>
      <c r="E135" s="239"/>
      <c r="F135" s="240">
        <f t="shared" si="16"/>
        <v>1963</v>
      </c>
      <c r="G135" s="240"/>
      <c r="H135" s="240"/>
      <c r="I135" s="225">
        <f t="shared" si="8"/>
        <v>1963</v>
      </c>
      <c r="J135" s="240"/>
      <c r="K135" s="225">
        <f t="shared" si="9"/>
        <v>1963</v>
      </c>
      <c r="L135" s="240"/>
      <c r="M135" s="228">
        <f t="shared" si="10"/>
        <v>1963</v>
      </c>
    </row>
    <row r="136" spans="1:13" ht="32.25" hidden="1" customHeight="1">
      <c r="A136" s="246" t="s">
        <v>42</v>
      </c>
      <c r="B136" s="237">
        <v>460</v>
      </c>
      <c r="C136" s="238" t="s">
        <v>239</v>
      </c>
      <c r="D136" s="239" t="s">
        <v>258</v>
      </c>
      <c r="E136" s="239" t="s">
        <v>43</v>
      </c>
      <c r="F136" s="240">
        <v>1963</v>
      </c>
      <c r="G136" s="240"/>
      <c r="H136" s="240"/>
      <c r="I136" s="225">
        <f t="shared" si="8"/>
        <v>1963</v>
      </c>
      <c r="J136" s="240"/>
      <c r="K136" s="225">
        <f t="shared" si="9"/>
        <v>1963</v>
      </c>
      <c r="L136" s="240"/>
      <c r="M136" s="228">
        <f t="shared" si="10"/>
        <v>1963</v>
      </c>
    </row>
    <row r="137" spans="1:13" ht="32.25" hidden="1" customHeight="1">
      <c r="A137" s="246" t="s">
        <v>30</v>
      </c>
      <c r="B137" s="237">
        <v>460</v>
      </c>
      <c r="C137" s="238" t="s">
        <v>239</v>
      </c>
      <c r="D137" s="239" t="s">
        <v>259</v>
      </c>
      <c r="E137" s="239"/>
      <c r="F137" s="240">
        <f t="shared" ref="F137:F138" si="17">F138</f>
        <v>1159.8</v>
      </c>
      <c r="G137" s="240"/>
      <c r="H137" s="240"/>
      <c r="I137" s="225">
        <f t="shared" si="8"/>
        <v>1159.8</v>
      </c>
      <c r="J137" s="240"/>
      <c r="K137" s="225">
        <f t="shared" si="9"/>
        <v>1159.8</v>
      </c>
      <c r="L137" s="240"/>
      <c r="M137" s="228">
        <f t="shared" si="10"/>
        <v>1159.8</v>
      </c>
    </row>
    <row r="138" spans="1:13" ht="32.25" hidden="1" customHeight="1">
      <c r="A138" s="246" t="s">
        <v>128</v>
      </c>
      <c r="B138" s="237">
        <v>460</v>
      </c>
      <c r="C138" s="238" t="s">
        <v>239</v>
      </c>
      <c r="D138" s="239" t="s">
        <v>260</v>
      </c>
      <c r="E138" s="239"/>
      <c r="F138" s="240">
        <f t="shared" si="17"/>
        <v>1159.8</v>
      </c>
      <c r="G138" s="240"/>
      <c r="H138" s="240"/>
      <c r="I138" s="225">
        <f t="shared" si="8"/>
        <v>1159.8</v>
      </c>
      <c r="J138" s="240"/>
      <c r="K138" s="225">
        <f t="shared" si="9"/>
        <v>1159.8</v>
      </c>
      <c r="L138" s="240"/>
      <c r="M138" s="228">
        <f t="shared" si="10"/>
        <v>1159.8</v>
      </c>
    </row>
    <row r="139" spans="1:13" ht="32.25" hidden="1" customHeight="1">
      <c r="A139" s="246" t="s">
        <v>42</v>
      </c>
      <c r="B139" s="237">
        <v>460</v>
      </c>
      <c r="C139" s="238" t="s">
        <v>239</v>
      </c>
      <c r="D139" s="239" t="s">
        <v>260</v>
      </c>
      <c r="E139" s="239" t="s">
        <v>43</v>
      </c>
      <c r="F139" s="240">
        <v>1159.8</v>
      </c>
      <c r="G139" s="240"/>
      <c r="H139" s="240"/>
      <c r="I139" s="225">
        <f t="shared" si="8"/>
        <v>1159.8</v>
      </c>
      <c r="J139" s="240"/>
      <c r="K139" s="225">
        <f t="shared" si="9"/>
        <v>1159.8</v>
      </c>
      <c r="L139" s="240"/>
      <c r="M139" s="228">
        <f t="shared" si="10"/>
        <v>1159.8</v>
      </c>
    </row>
    <row r="140" spans="1:13" ht="32.25" hidden="1" customHeight="1">
      <c r="A140" s="231" t="s">
        <v>101</v>
      </c>
      <c r="B140" s="232">
        <v>460</v>
      </c>
      <c r="C140" s="233" t="s">
        <v>102</v>
      </c>
      <c r="D140" s="234"/>
      <c r="E140" s="234"/>
      <c r="F140" s="235">
        <f>SUM(F141)</f>
        <v>4000</v>
      </c>
      <c r="G140" s="235"/>
      <c r="H140" s="235"/>
      <c r="I140" s="225">
        <f t="shared" si="8"/>
        <v>4000</v>
      </c>
      <c r="J140" s="235"/>
      <c r="K140" s="225">
        <f t="shared" si="9"/>
        <v>4000</v>
      </c>
      <c r="L140" s="235"/>
      <c r="M140" s="228">
        <f t="shared" si="10"/>
        <v>4000</v>
      </c>
    </row>
    <row r="141" spans="1:13" ht="32.25" hidden="1" customHeight="1">
      <c r="A141" s="231" t="s">
        <v>224</v>
      </c>
      <c r="B141" s="232">
        <v>460</v>
      </c>
      <c r="C141" s="233" t="s">
        <v>246</v>
      </c>
      <c r="D141" s="234"/>
      <c r="E141" s="234"/>
      <c r="F141" s="235">
        <f>SUM(F143)</f>
        <v>4000</v>
      </c>
      <c r="G141" s="235"/>
      <c r="H141" s="235"/>
      <c r="I141" s="225">
        <f t="shared" ref="I141:I204" si="18">F141+G141+H141</f>
        <v>4000</v>
      </c>
      <c r="J141" s="235"/>
      <c r="K141" s="225">
        <f t="shared" ref="K141:K204" si="19">I141+J141</f>
        <v>4000</v>
      </c>
      <c r="L141" s="235"/>
      <c r="M141" s="228">
        <f t="shared" ref="M141:M204" si="20">K141+L141</f>
        <v>4000</v>
      </c>
    </row>
    <row r="142" spans="1:13" ht="32.25" hidden="1" customHeight="1">
      <c r="A142" s="236" t="s">
        <v>13</v>
      </c>
      <c r="B142" s="237">
        <v>460</v>
      </c>
      <c r="C142" s="238" t="s">
        <v>246</v>
      </c>
      <c r="D142" s="239" t="s">
        <v>172</v>
      </c>
      <c r="E142" s="239"/>
      <c r="F142" s="240">
        <f>F143</f>
        <v>4000</v>
      </c>
      <c r="G142" s="240"/>
      <c r="H142" s="240"/>
      <c r="I142" s="225">
        <f t="shared" si="18"/>
        <v>4000</v>
      </c>
      <c r="J142" s="240"/>
      <c r="K142" s="225">
        <f t="shared" si="19"/>
        <v>4000</v>
      </c>
      <c r="L142" s="240"/>
      <c r="M142" s="228">
        <f t="shared" si="20"/>
        <v>4000</v>
      </c>
    </row>
    <row r="143" spans="1:13" ht="32.25" hidden="1" customHeight="1">
      <c r="A143" s="236" t="s">
        <v>108</v>
      </c>
      <c r="B143" s="237">
        <v>460</v>
      </c>
      <c r="C143" s="238" t="s">
        <v>246</v>
      </c>
      <c r="D143" s="239" t="s">
        <v>280</v>
      </c>
      <c r="E143" s="239"/>
      <c r="F143" s="240">
        <f t="shared" ref="F143:F144" si="21">SUM(F144)</f>
        <v>4000</v>
      </c>
      <c r="G143" s="240"/>
      <c r="H143" s="240"/>
      <c r="I143" s="225">
        <f t="shared" si="18"/>
        <v>4000</v>
      </c>
      <c r="J143" s="240"/>
      <c r="K143" s="225">
        <f t="shared" si="19"/>
        <v>4000</v>
      </c>
      <c r="L143" s="240"/>
      <c r="M143" s="228">
        <f t="shared" si="20"/>
        <v>4000</v>
      </c>
    </row>
    <row r="144" spans="1:13" ht="32.25" hidden="1" customHeight="1">
      <c r="A144" s="236" t="s">
        <v>127</v>
      </c>
      <c r="B144" s="237">
        <v>460</v>
      </c>
      <c r="C144" s="238" t="s">
        <v>246</v>
      </c>
      <c r="D144" s="239" t="s">
        <v>281</v>
      </c>
      <c r="E144" s="239"/>
      <c r="F144" s="240">
        <f t="shared" si="21"/>
        <v>4000</v>
      </c>
      <c r="G144" s="240"/>
      <c r="H144" s="240"/>
      <c r="I144" s="225">
        <f t="shared" si="18"/>
        <v>4000</v>
      </c>
      <c r="J144" s="240"/>
      <c r="K144" s="225">
        <f t="shared" si="19"/>
        <v>4000</v>
      </c>
      <c r="L144" s="240"/>
      <c r="M144" s="228">
        <f t="shared" si="20"/>
        <v>4000</v>
      </c>
    </row>
    <row r="145" spans="1:15" ht="32.25" hidden="1" customHeight="1">
      <c r="A145" s="236" t="s">
        <v>40</v>
      </c>
      <c r="B145" s="237">
        <v>460</v>
      </c>
      <c r="C145" s="238" t="s">
        <v>246</v>
      </c>
      <c r="D145" s="239" t="s">
        <v>281</v>
      </c>
      <c r="E145" s="239" t="s">
        <v>397</v>
      </c>
      <c r="F145" s="240">
        <v>4000</v>
      </c>
      <c r="G145" s="240"/>
      <c r="H145" s="240"/>
      <c r="I145" s="225">
        <f t="shared" si="18"/>
        <v>4000</v>
      </c>
      <c r="J145" s="240"/>
      <c r="K145" s="225">
        <f t="shared" si="19"/>
        <v>4000</v>
      </c>
      <c r="L145" s="240"/>
      <c r="M145" s="228">
        <f t="shared" si="20"/>
        <v>4000</v>
      </c>
    </row>
    <row r="146" spans="1:15" ht="32.25" hidden="1" customHeight="1">
      <c r="A146" s="231" t="s">
        <v>103</v>
      </c>
      <c r="B146" s="232">
        <v>460</v>
      </c>
      <c r="C146" s="233" t="s">
        <v>244</v>
      </c>
      <c r="D146" s="234"/>
      <c r="E146" s="234"/>
      <c r="F146" s="235">
        <f>SUM(F147)</f>
        <v>0</v>
      </c>
      <c r="G146" s="235"/>
      <c r="H146" s="235"/>
      <c r="I146" s="225">
        <f t="shared" si="18"/>
        <v>0</v>
      </c>
      <c r="J146" s="235"/>
      <c r="K146" s="225">
        <f t="shared" si="19"/>
        <v>0</v>
      </c>
      <c r="L146" s="235"/>
      <c r="M146" s="228">
        <f t="shared" si="20"/>
        <v>0</v>
      </c>
    </row>
    <row r="147" spans="1:15" ht="32.25" hidden="1" customHeight="1">
      <c r="A147" s="247" t="s">
        <v>56</v>
      </c>
      <c r="B147" s="232">
        <v>460</v>
      </c>
      <c r="C147" s="233" t="s">
        <v>245</v>
      </c>
      <c r="D147" s="234"/>
      <c r="E147" s="234"/>
      <c r="F147" s="235">
        <f>SUM(F150)</f>
        <v>0</v>
      </c>
      <c r="G147" s="235"/>
      <c r="H147" s="235"/>
      <c r="I147" s="225">
        <f t="shared" si="18"/>
        <v>0</v>
      </c>
      <c r="J147" s="235"/>
      <c r="K147" s="225">
        <f t="shared" si="19"/>
        <v>0</v>
      </c>
      <c r="L147" s="235"/>
      <c r="M147" s="228">
        <f t="shared" si="20"/>
        <v>0</v>
      </c>
    </row>
    <row r="148" spans="1:15" ht="32.25" hidden="1" customHeight="1">
      <c r="A148" s="231" t="s">
        <v>13</v>
      </c>
      <c r="B148" s="232">
        <v>460</v>
      </c>
      <c r="C148" s="233" t="s">
        <v>245</v>
      </c>
      <c r="D148" s="234" t="s">
        <v>172</v>
      </c>
      <c r="E148" s="234"/>
      <c r="F148" s="235">
        <f t="shared" ref="F148:F150" si="22">SUM(F149)</f>
        <v>0</v>
      </c>
      <c r="G148" s="235"/>
      <c r="H148" s="235"/>
      <c r="I148" s="225">
        <f t="shared" si="18"/>
        <v>0</v>
      </c>
      <c r="J148" s="235"/>
      <c r="K148" s="225">
        <f t="shared" si="19"/>
        <v>0</v>
      </c>
      <c r="L148" s="235"/>
      <c r="M148" s="228">
        <f t="shared" si="20"/>
        <v>0</v>
      </c>
    </row>
    <row r="149" spans="1:15" ht="32.25" hidden="1" customHeight="1">
      <c r="A149" s="247" t="s">
        <v>218</v>
      </c>
      <c r="B149" s="232">
        <v>460</v>
      </c>
      <c r="C149" s="233" t="s">
        <v>245</v>
      </c>
      <c r="D149" s="234" t="s">
        <v>282</v>
      </c>
      <c r="E149" s="234"/>
      <c r="F149" s="235">
        <f t="shared" si="22"/>
        <v>0</v>
      </c>
      <c r="G149" s="235"/>
      <c r="H149" s="235"/>
      <c r="I149" s="225">
        <f t="shared" si="18"/>
        <v>0</v>
      </c>
      <c r="J149" s="235"/>
      <c r="K149" s="225">
        <f t="shared" si="19"/>
        <v>0</v>
      </c>
      <c r="L149" s="235"/>
      <c r="M149" s="228">
        <f t="shared" si="20"/>
        <v>0</v>
      </c>
    </row>
    <row r="150" spans="1:15" ht="32.25" hidden="1" customHeight="1">
      <c r="A150" s="268" t="s">
        <v>91</v>
      </c>
      <c r="B150" s="237">
        <v>460</v>
      </c>
      <c r="C150" s="238" t="s">
        <v>245</v>
      </c>
      <c r="D150" s="239" t="s">
        <v>283</v>
      </c>
      <c r="E150" s="239"/>
      <c r="F150" s="240">
        <f t="shared" si="22"/>
        <v>0</v>
      </c>
      <c r="G150" s="240"/>
      <c r="H150" s="240"/>
      <c r="I150" s="225">
        <f t="shared" si="18"/>
        <v>0</v>
      </c>
      <c r="J150" s="240"/>
      <c r="K150" s="225">
        <f t="shared" si="19"/>
        <v>0</v>
      </c>
      <c r="L150" s="240"/>
      <c r="M150" s="228">
        <f t="shared" si="20"/>
        <v>0</v>
      </c>
    </row>
    <row r="151" spans="1:15" ht="32.25" hidden="1" customHeight="1">
      <c r="A151" s="236" t="s">
        <v>218</v>
      </c>
      <c r="B151" s="237">
        <v>460</v>
      </c>
      <c r="C151" s="238" t="s">
        <v>245</v>
      </c>
      <c r="D151" s="239" t="s">
        <v>283</v>
      </c>
      <c r="E151" s="239" t="s">
        <v>38</v>
      </c>
      <c r="F151" s="240">
        <v>0</v>
      </c>
      <c r="G151" s="240"/>
      <c r="H151" s="240"/>
      <c r="I151" s="225">
        <f t="shared" si="18"/>
        <v>0</v>
      </c>
      <c r="J151" s="240"/>
      <c r="K151" s="225">
        <f t="shared" si="19"/>
        <v>0</v>
      </c>
      <c r="L151" s="240"/>
      <c r="M151" s="228">
        <f t="shared" si="20"/>
        <v>0</v>
      </c>
    </row>
    <row r="152" spans="1:15" ht="53.25" customHeight="1">
      <c r="A152" s="247" t="s">
        <v>105</v>
      </c>
      <c r="B152" s="232">
        <v>460</v>
      </c>
      <c r="C152" s="233" t="s">
        <v>104</v>
      </c>
      <c r="D152" s="234"/>
      <c r="E152" s="234"/>
      <c r="F152" s="235">
        <f>SUM(F154)+F165</f>
        <v>34606.400000000001</v>
      </c>
      <c r="G152" s="235">
        <f>SUM(G154)+G165</f>
        <v>0</v>
      </c>
      <c r="H152" s="235"/>
      <c r="I152" s="225">
        <f t="shared" si="18"/>
        <v>34606.400000000001</v>
      </c>
      <c r="J152" s="235">
        <f>J165</f>
        <v>1445</v>
      </c>
      <c r="K152" s="225">
        <f t="shared" si="19"/>
        <v>36051.4</v>
      </c>
      <c r="L152" s="235">
        <f>L165</f>
        <v>1145</v>
      </c>
      <c r="M152" s="228">
        <f t="shared" si="20"/>
        <v>37196.400000000001</v>
      </c>
    </row>
    <row r="153" spans="1:15" ht="45" customHeight="1">
      <c r="A153" s="269" t="s">
        <v>215</v>
      </c>
      <c r="B153" s="232">
        <v>460</v>
      </c>
      <c r="C153" s="233" t="s">
        <v>57</v>
      </c>
      <c r="D153" s="234"/>
      <c r="E153" s="234"/>
      <c r="F153" s="235">
        <f>F154</f>
        <v>34606.400000000001</v>
      </c>
      <c r="G153" s="235">
        <f>G154</f>
        <v>0</v>
      </c>
      <c r="H153" s="235"/>
      <c r="I153" s="225">
        <f t="shared" si="18"/>
        <v>34606.400000000001</v>
      </c>
      <c r="J153" s="235"/>
      <c r="K153" s="225">
        <f t="shared" si="19"/>
        <v>34606.400000000001</v>
      </c>
      <c r="L153" s="235"/>
      <c r="M153" s="228">
        <f t="shared" si="20"/>
        <v>34606.400000000001</v>
      </c>
    </row>
    <row r="154" spans="1:15" ht="24" customHeight="1">
      <c r="A154" s="231" t="s">
        <v>13</v>
      </c>
      <c r="B154" s="232">
        <v>460</v>
      </c>
      <c r="C154" s="233" t="s">
        <v>57</v>
      </c>
      <c r="D154" s="234" t="s">
        <v>172</v>
      </c>
      <c r="E154" s="234"/>
      <c r="F154" s="235">
        <f>SUM(F155,F160)</f>
        <v>34606.400000000001</v>
      </c>
      <c r="G154" s="235">
        <f>SUM(G155,G160)</f>
        <v>0</v>
      </c>
      <c r="H154" s="235"/>
      <c r="I154" s="225">
        <f t="shared" si="18"/>
        <v>34606.400000000001</v>
      </c>
      <c r="J154" s="235"/>
      <c r="K154" s="225">
        <f t="shared" si="19"/>
        <v>34606.400000000001</v>
      </c>
      <c r="L154" s="235"/>
      <c r="M154" s="228">
        <f t="shared" si="20"/>
        <v>34606.400000000001</v>
      </c>
    </row>
    <row r="155" spans="1:15" ht="32.25" customHeight="1">
      <c r="A155" s="247" t="s">
        <v>29</v>
      </c>
      <c r="B155" s="232">
        <v>460</v>
      </c>
      <c r="C155" s="233" t="s">
        <v>57</v>
      </c>
      <c r="D155" s="234" t="s">
        <v>190</v>
      </c>
      <c r="E155" s="234"/>
      <c r="F155" s="235">
        <f>SUM(F156,F158)</f>
        <v>24089.7</v>
      </c>
      <c r="G155" s="235">
        <f>SUM(G156,G158)</f>
        <v>0</v>
      </c>
      <c r="H155" s="235"/>
      <c r="I155" s="225">
        <f t="shared" si="18"/>
        <v>24089.7</v>
      </c>
      <c r="J155" s="235"/>
      <c r="K155" s="225">
        <f t="shared" si="19"/>
        <v>24089.7</v>
      </c>
      <c r="L155" s="235"/>
      <c r="M155" s="228">
        <f t="shared" si="20"/>
        <v>24089.7</v>
      </c>
    </row>
    <row r="156" spans="1:15" ht="37.5" customHeight="1">
      <c r="A156" s="261" t="s">
        <v>32</v>
      </c>
      <c r="B156" s="237">
        <v>460</v>
      </c>
      <c r="C156" s="238" t="s">
        <v>57</v>
      </c>
      <c r="D156" s="239" t="s">
        <v>365</v>
      </c>
      <c r="E156" s="239"/>
      <c r="F156" s="267">
        <f>F157</f>
        <v>2089.6999999999998</v>
      </c>
      <c r="G156" s="267"/>
      <c r="H156" s="267"/>
      <c r="I156" s="225">
        <f t="shared" si="18"/>
        <v>2089.6999999999998</v>
      </c>
      <c r="J156" s="267"/>
      <c r="K156" s="225">
        <f t="shared" si="19"/>
        <v>2089.6999999999998</v>
      </c>
      <c r="L156" s="267"/>
      <c r="M156" s="228">
        <f t="shared" si="20"/>
        <v>2089.6999999999998</v>
      </c>
      <c r="O156" s="21"/>
    </row>
    <row r="157" spans="1:15" ht="32.25" customHeight="1">
      <c r="A157" s="261" t="s">
        <v>241</v>
      </c>
      <c r="B157" s="237">
        <v>460</v>
      </c>
      <c r="C157" s="238" t="s">
        <v>57</v>
      </c>
      <c r="D157" s="239" t="s">
        <v>365</v>
      </c>
      <c r="E157" s="239" t="s">
        <v>240</v>
      </c>
      <c r="F157" s="256">
        <v>2089.6999999999998</v>
      </c>
      <c r="G157" s="256"/>
      <c r="H157" s="256"/>
      <c r="I157" s="225">
        <f t="shared" si="18"/>
        <v>2089.6999999999998</v>
      </c>
      <c r="J157" s="256"/>
      <c r="K157" s="225">
        <f t="shared" si="19"/>
        <v>2089.6999999999998</v>
      </c>
      <c r="L157" s="256"/>
      <c r="M157" s="228">
        <f t="shared" si="20"/>
        <v>2089.6999999999998</v>
      </c>
    </row>
    <row r="158" spans="1:15" ht="40.5" customHeight="1">
      <c r="A158" s="270" t="s">
        <v>467</v>
      </c>
      <c r="B158" s="237">
        <v>460</v>
      </c>
      <c r="C158" s="271" t="s">
        <v>57</v>
      </c>
      <c r="D158" s="255" t="s">
        <v>284</v>
      </c>
      <c r="E158" s="255"/>
      <c r="F158" s="240">
        <f>SUM(F159)</f>
        <v>22000</v>
      </c>
      <c r="G158" s="240"/>
      <c r="H158" s="240"/>
      <c r="I158" s="225">
        <f t="shared" si="18"/>
        <v>22000</v>
      </c>
      <c r="J158" s="240"/>
      <c r="K158" s="225">
        <f t="shared" si="19"/>
        <v>22000</v>
      </c>
      <c r="L158" s="240"/>
      <c r="M158" s="228">
        <f t="shared" si="20"/>
        <v>22000</v>
      </c>
    </row>
    <row r="159" spans="1:15" ht="32.25" customHeight="1">
      <c r="A159" s="261" t="s">
        <v>241</v>
      </c>
      <c r="B159" s="237">
        <v>460</v>
      </c>
      <c r="C159" s="271" t="s">
        <v>57</v>
      </c>
      <c r="D159" s="255" t="s">
        <v>284</v>
      </c>
      <c r="E159" s="255" t="s">
        <v>240</v>
      </c>
      <c r="F159" s="256">
        <v>22000</v>
      </c>
      <c r="G159" s="256"/>
      <c r="H159" s="256"/>
      <c r="I159" s="225">
        <f t="shared" si="18"/>
        <v>22000</v>
      </c>
      <c r="J159" s="256"/>
      <c r="K159" s="225">
        <f t="shared" si="19"/>
        <v>22000</v>
      </c>
      <c r="L159" s="256"/>
      <c r="M159" s="228">
        <f t="shared" si="20"/>
        <v>22000</v>
      </c>
    </row>
    <row r="160" spans="1:15" ht="32.25" customHeight="1">
      <c r="A160" s="247" t="s">
        <v>35</v>
      </c>
      <c r="B160" s="232">
        <v>460</v>
      </c>
      <c r="C160" s="233" t="s">
        <v>57</v>
      </c>
      <c r="D160" s="234" t="s">
        <v>259</v>
      </c>
      <c r="E160" s="234"/>
      <c r="F160" s="235">
        <f>SUM(F161,F163)</f>
        <v>10516.7</v>
      </c>
      <c r="G160" s="235">
        <f>SUM(G161,G163)</f>
        <v>0</v>
      </c>
      <c r="H160" s="235"/>
      <c r="I160" s="225">
        <f t="shared" si="18"/>
        <v>10516.7</v>
      </c>
      <c r="J160" s="235"/>
      <c r="K160" s="225">
        <f t="shared" si="19"/>
        <v>10516.7</v>
      </c>
      <c r="L160" s="235"/>
      <c r="M160" s="228">
        <f t="shared" si="20"/>
        <v>10516.7</v>
      </c>
    </row>
    <row r="161" spans="1:13" ht="39.75" customHeight="1">
      <c r="A161" s="261" t="s">
        <v>31</v>
      </c>
      <c r="B161" s="237">
        <v>460</v>
      </c>
      <c r="C161" s="238" t="s">
        <v>57</v>
      </c>
      <c r="D161" s="239" t="s">
        <v>366</v>
      </c>
      <c r="E161" s="239"/>
      <c r="F161" s="240">
        <f>F162</f>
        <v>2516.6999999999998</v>
      </c>
      <c r="G161" s="240"/>
      <c r="H161" s="240"/>
      <c r="I161" s="225">
        <f t="shared" si="18"/>
        <v>2516.6999999999998</v>
      </c>
      <c r="J161" s="240"/>
      <c r="K161" s="225">
        <f t="shared" si="19"/>
        <v>2516.6999999999998</v>
      </c>
      <c r="L161" s="240"/>
      <c r="M161" s="228">
        <f t="shared" si="20"/>
        <v>2516.6999999999998</v>
      </c>
    </row>
    <row r="162" spans="1:13" ht="32.25" customHeight="1">
      <c r="A162" s="261" t="s">
        <v>241</v>
      </c>
      <c r="B162" s="237">
        <v>460</v>
      </c>
      <c r="C162" s="238" t="s">
        <v>57</v>
      </c>
      <c r="D162" s="239" t="s">
        <v>366</v>
      </c>
      <c r="E162" s="239" t="s">
        <v>240</v>
      </c>
      <c r="F162" s="240">
        <v>2516.6999999999998</v>
      </c>
      <c r="G162" s="240"/>
      <c r="H162" s="240"/>
      <c r="I162" s="225">
        <f t="shared" si="18"/>
        <v>2516.6999999999998</v>
      </c>
      <c r="J162" s="240"/>
      <c r="K162" s="225">
        <f t="shared" si="19"/>
        <v>2516.6999999999998</v>
      </c>
      <c r="L162" s="240"/>
      <c r="M162" s="228">
        <f t="shared" si="20"/>
        <v>2516.6999999999998</v>
      </c>
    </row>
    <row r="163" spans="1:13" ht="32.25" customHeight="1">
      <c r="A163" s="270" t="s">
        <v>468</v>
      </c>
      <c r="B163" s="237">
        <v>460</v>
      </c>
      <c r="C163" s="271" t="s">
        <v>57</v>
      </c>
      <c r="D163" s="255" t="s">
        <v>286</v>
      </c>
      <c r="E163" s="255"/>
      <c r="F163" s="240">
        <f>SUM(F164)</f>
        <v>8000</v>
      </c>
      <c r="G163" s="240"/>
      <c r="H163" s="240"/>
      <c r="I163" s="225">
        <f t="shared" si="18"/>
        <v>8000</v>
      </c>
      <c r="J163" s="240"/>
      <c r="K163" s="225">
        <f t="shared" si="19"/>
        <v>8000</v>
      </c>
      <c r="L163" s="240"/>
      <c r="M163" s="228">
        <f t="shared" si="20"/>
        <v>8000</v>
      </c>
    </row>
    <row r="164" spans="1:13" ht="32.25" customHeight="1">
      <c r="A164" s="261" t="s">
        <v>241</v>
      </c>
      <c r="B164" s="237">
        <v>460</v>
      </c>
      <c r="C164" s="271" t="s">
        <v>57</v>
      </c>
      <c r="D164" s="255" t="s">
        <v>285</v>
      </c>
      <c r="E164" s="255" t="s">
        <v>240</v>
      </c>
      <c r="F164" s="256">
        <v>8000</v>
      </c>
      <c r="G164" s="256"/>
      <c r="H164" s="256"/>
      <c r="I164" s="225">
        <f t="shared" si="18"/>
        <v>8000</v>
      </c>
      <c r="J164" s="256"/>
      <c r="K164" s="225">
        <f t="shared" si="19"/>
        <v>8000</v>
      </c>
      <c r="L164" s="256"/>
      <c r="M164" s="228">
        <f t="shared" si="20"/>
        <v>8000</v>
      </c>
    </row>
    <row r="165" spans="1:13" ht="30" customHeight="1">
      <c r="A165" s="272" t="s">
        <v>511</v>
      </c>
      <c r="B165" s="232">
        <v>460</v>
      </c>
      <c r="C165" s="273">
        <v>1403</v>
      </c>
      <c r="D165" s="252"/>
      <c r="E165" s="252"/>
      <c r="F165" s="253">
        <v>0</v>
      </c>
      <c r="G165" s="253"/>
      <c r="H165" s="253"/>
      <c r="I165" s="225">
        <f t="shared" si="18"/>
        <v>0</v>
      </c>
      <c r="J165" s="253">
        <f>J166</f>
        <v>1445</v>
      </c>
      <c r="K165" s="225">
        <f t="shared" si="19"/>
        <v>1445</v>
      </c>
      <c r="L165" s="253">
        <f>L166</f>
        <v>1145</v>
      </c>
      <c r="M165" s="228">
        <f t="shared" si="20"/>
        <v>2590</v>
      </c>
    </row>
    <row r="166" spans="1:13" ht="32.25" customHeight="1">
      <c r="A166" s="245" t="s">
        <v>636</v>
      </c>
      <c r="B166" s="237">
        <v>460</v>
      </c>
      <c r="C166" s="255" t="s">
        <v>510</v>
      </c>
      <c r="D166" s="255" t="s">
        <v>639</v>
      </c>
      <c r="E166" s="255" t="s">
        <v>638</v>
      </c>
      <c r="F166" s="256">
        <v>0</v>
      </c>
      <c r="G166" s="256"/>
      <c r="H166" s="256"/>
      <c r="I166" s="225">
        <f t="shared" si="18"/>
        <v>0</v>
      </c>
      <c r="J166" s="256">
        <v>1445</v>
      </c>
      <c r="K166" s="225">
        <f t="shared" si="19"/>
        <v>1445</v>
      </c>
      <c r="L166" s="253">
        <v>1145</v>
      </c>
      <c r="M166" s="228">
        <f t="shared" si="20"/>
        <v>2590</v>
      </c>
    </row>
    <row r="167" spans="1:13" ht="44.25" customHeight="1">
      <c r="A167" s="231" t="s">
        <v>110</v>
      </c>
      <c r="B167" s="232">
        <v>461</v>
      </c>
      <c r="C167" s="238"/>
      <c r="D167" s="255"/>
      <c r="E167" s="255"/>
      <c r="F167" s="253">
        <f>SUM(F168)</f>
        <v>8724</v>
      </c>
      <c r="G167" s="253">
        <f t="shared" ref="G167:H167" si="23">SUM(G168)</f>
        <v>0</v>
      </c>
      <c r="H167" s="253">
        <f t="shared" si="23"/>
        <v>1900</v>
      </c>
      <c r="I167" s="225">
        <f t="shared" si="18"/>
        <v>10624</v>
      </c>
      <c r="J167" s="253"/>
      <c r="K167" s="225">
        <f t="shared" si="19"/>
        <v>10624</v>
      </c>
      <c r="L167" s="253"/>
      <c r="M167" s="228">
        <f t="shared" si="20"/>
        <v>10624</v>
      </c>
    </row>
    <row r="168" spans="1:13" ht="24.75" hidden="1" customHeight="1">
      <c r="A168" s="231" t="s">
        <v>96</v>
      </c>
      <c r="B168" s="232">
        <v>461</v>
      </c>
      <c r="C168" s="274" t="s">
        <v>97</v>
      </c>
      <c r="D168" s="255"/>
      <c r="E168" s="255"/>
      <c r="F168" s="253">
        <f>SUM(F169,F177)</f>
        <v>8724</v>
      </c>
      <c r="G168" s="253">
        <f t="shared" ref="G168:H168" si="24">SUM(G169,G177)</f>
        <v>0</v>
      </c>
      <c r="H168" s="253">
        <f t="shared" si="24"/>
        <v>1900</v>
      </c>
      <c r="I168" s="225">
        <f t="shared" si="18"/>
        <v>10624</v>
      </c>
      <c r="J168" s="253"/>
      <c r="K168" s="225">
        <f t="shared" si="19"/>
        <v>10624</v>
      </c>
      <c r="L168" s="253"/>
      <c r="M168" s="228">
        <f t="shared" si="20"/>
        <v>10624</v>
      </c>
    </row>
    <row r="169" spans="1:13" ht="28.5" hidden="1" customHeight="1">
      <c r="A169" s="231" t="s">
        <v>207</v>
      </c>
      <c r="B169" s="232">
        <v>461</v>
      </c>
      <c r="C169" s="233" t="s">
        <v>249</v>
      </c>
      <c r="D169" s="234"/>
      <c r="E169" s="252"/>
      <c r="F169" s="253">
        <f t="shared" ref="F169:F170" si="25">SUM(F170)</f>
        <v>7224</v>
      </c>
      <c r="G169" s="253"/>
      <c r="H169" s="253"/>
      <c r="I169" s="225">
        <f t="shared" si="18"/>
        <v>7224</v>
      </c>
      <c r="J169" s="253"/>
      <c r="K169" s="225">
        <f t="shared" si="19"/>
        <v>7224</v>
      </c>
      <c r="L169" s="253"/>
      <c r="M169" s="228">
        <f t="shared" si="20"/>
        <v>7224</v>
      </c>
    </row>
    <row r="170" spans="1:13" ht="28.5" hidden="1" customHeight="1">
      <c r="A170" s="231" t="s">
        <v>204</v>
      </c>
      <c r="B170" s="232">
        <v>461</v>
      </c>
      <c r="C170" s="233" t="s">
        <v>249</v>
      </c>
      <c r="D170" s="234" t="s">
        <v>162</v>
      </c>
      <c r="E170" s="234"/>
      <c r="F170" s="235">
        <f t="shared" si="25"/>
        <v>7224</v>
      </c>
      <c r="G170" s="235"/>
      <c r="H170" s="235"/>
      <c r="I170" s="225">
        <f t="shared" si="18"/>
        <v>7224</v>
      </c>
      <c r="J170" s="235"/>
      <c r="K170" s="225">
        <f t="shared" si="19"/>
        <v>7224</v>
      </c>
      <c r="L170" s="235"/>
      <c r="M170" s="228">
        <f t="shared" si="20"/>
        <v>7224</v>
      </c>
    </row>
    <row r="171" spans="1:13" ht="46.5" hidden="1" customHeight="1">
      <c r="A171" s="236" t="s">
        <v>80</v>
      </c>
      <c r="B171" s="237">
        <v>461</v>
      </c>
      <c r="C171" s="238" t="s">
        <v>249</v>
      </c>
      <c r="D171" s="239" t="s">
        <v>191</v>
      </c>
      <c r="E171" s="239"/>
      <c r="F171" s="240">
        <f>SUM(F172,F174)</f>
        <v>7224</v>
      </c>
      <c r="G171" s="240"/>
      <c r="H171" s="240"/>
      <c r="I171" s="225">
        <f t="shared" si="18"/>
        <v>7224</v>
      </c>
      <c r="J171" s="240"/>
      <c r="K171" s="225">
        <f t="shared" si="19"/>
        <v>7224</v>
      </c>
      <c r="L171" s="240"/>
      <c r="M171" s="228">
        <f t="shared" si="20"/>
        <v>7224</v>
      </c>
    </row>
    <row r="172" spans="1:13" ht="30" hidden="1" customHeight="1">
      <c r="A172" s="236" t="s">
        <v>117</v>
      </c>
      <c r="B172" s="237">
        <v>461</v>
      </c>
      <c r="C172" s="238" t="s">
        <v>249</v>
      </c>
      <c r="D172" s="239" t="s">
        <v>192</v>
      </c>
      <c r="E172" s="239"/>
      <c r="F172" s="240">
        <f>SUM(F173)</f>
        <v>6114</v>
      </c>
      <c r="G172" s="240"/>
      <c r="H172" s="240"/>
      <c r="I172" s="225">
        <f t="shared" si="18"/>
        <v>6114</v>
      </c>
      <c r="J172" s="240"/>
      <c r="K172" s="225">
        <f t="shared" si="19"/>
        <v>6114</v>
      </c>
      <c r="L172" s="240"/>
      <c r="M172" s="228">
        <f t="shared" si="20"/>
        <v>6114</v>
      </c>
    </row>
    <row r="173" spans="1:13" ht="36.75" hidden="1" customHeight="1">
      <c r="A173" s="236" t="s">
        <v>119</v>
      </c>
      <c r="B173" s="237">
        <v>461</v>
      </c>
      <c r="C173" s="238" t="s">
        <v>249</v>
      </c>
      <c r="D173" s="239" t="s">
        <v>192</v>
      </c>
      <c r="E173" s="239" t="s">
        <v>118</v>
      </c>
      <c r="F173" s="240">
        <v>6114</v>
      </c>
      <c r="G173" s="240"/>
      <c r="H173" s="240"/>
      <c r="I173" s="225">
        <f t="shared" si="18"/>
        <v>6114</v>
      </c>
      <c r="J173" s="240"/>
      <c r="K173" s="225">
        <f t="shared" si="19"/>
        <v>6114</v>
      </c>
      <c r="L173" s="240"/>
      <c r="M173" s="228">
        <f t="shared" si="20"/>
        <v>6114</v>
      </c>
    </row>
    <row r="174" spans="1:13" ht="31.5" hidden="1" customHeight="1">
      <c r="A174" s="236" t="s">
        <v>120</v>
      </c>
      <c r="B174" s="237">
        <v>461</v>
      </c>
      <c r="C174" s="238" t="s">
        <v>249</v>
      </c>
      <c r="D174" s="239" t="s">
        <v>193</v>
      </c>
      <c r="E174" s="239"/>
      <c r="F174" s="240">
        <f>SUM(F175:F176)</f>
        <v>1110</v>
      </c>
      <c r="G174" s="240"/>
      <c r="H174" s="240"/>
      <c r="I174" s="225">
        <f t="shared" si="18"/>
        <v>1110</v>
      </c>
      <c r="J174" s="240"/>
      <c r="K174" s="225">
        <f t="shared" si="19"/>
        <v>1110</v>
      </c>
      <c r="L174" s="240"/>
      <c r="M174" s="228">
        <f t="shared" si="20"/>
        <v>1110</v>
      </c>
    </row>
    <row r="175" spans="1:13" ht="34.5" hidden="1" customHeight="1">
      <c r="A175" s="236" t="s">
        <v>115</v>
      </c>
      <c r="B175" s="237">
        <v>461</v>
      </c>
      <c r="C175" s="238" t="s">
        <v>249</v>
      </c>
      <c r="D175" s="239" t="s">
        <v>193</v>
      </c>
      <c r="E175" s="239" t="s">
        <v>114</v>
      </c>
      <c r="F175" s="240">
        <v>1100</v>
      </c>
      <c r="G175" s="240"/>
      <c r="H175" s="240"/>
      <c r="I175" s="225">
        <f t="shared" si="18"/>
        <v>1100</v>
      </c>
      <c r="J175" s="240"/>
      <c r="K175" s="225">
        <f t="shared" si="19"/>
        <v>1100</v>
      </c>
      <c r="L175" s="240"/>
      <c r="M175" s="228">
        <f t="shared" si="20"/>
        <v>1100</v>
      </c>
    </row>
    <row r="176" spans="1:13" ht="25.5" hidden="1" customHeight="1">
      <c r="A176" s="236" t="s">
        <v>15</v>
      </c>
      <c r="B176" s="237">
        <v>461</v>
      </c>
      <c r="C176" s="238" t="s">
        <v>249</v>
      </c>
      <c r="D176" s="239" t="s">
        <v>193</v>
      </c>
      <c r="E176" s="239" t="s">
        <v>130</v>
      </c>
      <c r="F176" s="240">
        <v>10</v>
      </c>
      <c r="G176" s="240"/>
      <c r="H176" s="240"/>
      <c r="I176" s="225">
        <f t="shared" si="18"/>
        <v>10</v>
      </c>
      <c r="J176" s="240"/>
      <c r="K176" s="225">
        <f t="shared" si="19"/>
        <v>10</v>
      </c>
      <c r="L176" s="240"/>
      <c r="M176" s="228">
        <f t="shared" si="20"/>
        <v>10</v>
      </c>
    </row>
    <row r="177" spans="1:13" ht="30" hidden="1" customHeight="1">
      <c r="A177" s="248" t="s">
        <v>22</v>
      </c>
      <c r="B177" s="251">
        <v>461</v>
      </c>
      <c r="C177" s="233" t="s">
        <v>235</v>
      </c>
      <c r="D177" s="239"/>
      <c r="E177" s="239"/>
      <c r="F177" s="235">
        <f>F178</f>
        <v>1500</v>
      </c>
      <c r="G177" s="235">
        <f t="shared" ref="G177:H177" si="26">G178</f>
        <v>0</v>
      </c>
      <c r="H177" s="235">
        <f t="shared" si="26"/>
        <v>1900</v>
      </c>
      <c r="I177" s="225">
        <f t="shared" si="18"/>
        <v>3400</v>
      </c>
      <c r="J177" s="235"/>
      <c r="K177" s="225">
        <f t="shared" si="19"/>
        <v>3400</v>
      </c>
      <c r="L177" s="235"/>
      <c r="M177" s="228">
        <f t="shared" si="20"/>
        <v>3400</v>
      </c>
    </row>
    <row r="178" spans="1:13" ht="42" hidden="1" customHeight="1">
      <c r="A178" s="248" t="s">
        <v>572</v>
      </c>
      <c r="B178" s="232">
        <v>461</v>
      </c>
      <c r="C178" s="233" t="s">
        <v>235</v>
      </c>
      <c r="D178" s="234" t="s">
        <v>194</v>
      </c>
      <c r="E178" s="234"/>
      <c r="F178" s="235">
        <f t="shared" ref="F178:H180" si="27">SUM(F179)</f>
        <v>1500</v>
      </c>
      <c r="G178" s="235">
        <f t="shared" si="27"/>
        <v>0</v>
      </c>
      <c r="H178" s="235">
        <f t="shared" si="27"/>
        <v>1900</v>
      </c>
      <c r="I178" s="225">
        <f t="shared" si="18"/>
        <v>3400</v>
      </c>
      <c r="J178" s="235"/>
      <c r="K178" s="225">
        <f t="shared" si="19"/>
        <v>3400</v>
      </c>
      <c r="L178" s="235"/>
      <c r="M178" s="228">
        <f t="shared" si="20"/>
        <v>3400</v>
      </c>
    </row>
    <row r="179" spans="1:13" ht="39.75" hidden="1" customHeight="1">
      <c r="A179" s="236" t="s">
        <v>297</v>
      </c>
      <c r="B179" s="237">
        <v>461</v>
      </c>
      <c r="C179" s="238" t="s">
        <v>235</v>
      </c>
      <c r="D179" s="239" t="s">
        <v>314</v>
      </c>
      <c r="E179" s="239"/>
      <c r="F179" s="240">
        <f t="shared" si="27"/>
        <v>1500</v>
      </c>
      <c r="G179" s="240">
        <f t="shared" si="27"/>
        <v>0</v>
      </c>
      <c r="H179" s="240">
        <f t="shared" si="27"/>
        <v>1900</v>
      </c>
      <c r="I179" s="225">
        <f t="shared" si="18"/>
        <v>3400</v>
      </c>
      <c r="J179" s="240"/>
      <c r="K179" s="225">
        <f t="shared" si="19"/>
        <v>3400</v>
      </c>
      <c r="L179" s="240"/>
      <c r="M179" s="228">
        <f t="shared" si="20"/>
        <v>3400</v>
      </c>
    </row>
    <row r="180" spans="1:13" ht="32.25" hidden="1" customHeight="1">
      <c r="A180" s="250" t="s">
        <v>149</v>
      </c>
      <c r="B180" s="237">
        <v>461</v>
      </c>
      <c r="C180" s="238" t="s">
        <v>235</v>
      </c>
      <c r="D180" s="239" t="s">
        <v>315</v>
      </c>
      <c r="E180" s="239"/>
      <c r="F180" s="240">
        <f t="shared" si="27"/>
        <v>1500</v>
      </c>
      <c r="G180" s="240">
        <f t="shared" si="27"/>
        <v>0</v>
      </c>
      <c r="H180" s="240">
        <f t="shared" si="27"/>
        <v>1900</v>
      </c>
      <c r="I180" s="225">
        <f t="shared" si="18"/>
        <v>3400</v>
      </c>
      <c r="J180" s="240"/>
      <c r="K180" s="225">
        <f t="shared" si="19"/>
        <v>3400</v>
      </c>
      <c r="L180" s="240"/>
      <c r="M180" s="228">
        <f t="shared" si="20"/>
        <v>3400</v>
      </c>
    </row>
    <row r="181" spans="1:13" ht="31.5" hidden="1" customHeight="1">
      <c r="A181" s="250" t="s">
        <v>115</v>
      </c>
      <c r="B181" s="237">
        <v>461</v>
      </c>
      <c r="C181" s="238" t="s">
        <v>235</v>
      </c>
      <c r="D181" s="239" t="s">
        <v>315</v>
      </c>
      <c r="E181" s="239" t="s">
        <v>114</v>
      </c>
      <c r="F181" s="240">
        <v>1500</v>
      </c>
      <c r="G181" s="240"/>
      <c r="H181" s="240">
        <v>1900</v>
      </c>
      <c r="I181" s="225">
        <f t="shared" si="18"/>
        <v>3400</v>
      </c>
      <c r="J181" s="240"/>
      <c r="K181" s="225">
        <f t="shared" si="19"/>
        <v>3400</v>
      </c>
      <c r="L181" s="240"/>
      <c r="M181" s="228">
        <f t="shared" si="20"/>
        <v>3400</v>
      </c>
    </row>
    <row r="182" spans="1:13" ht="32.25" customHeight="1">
      <c r="A182" s="231" t="s">
        <v>148</v>
      </c>
      <c r="B182" s="232">
        <v>463</v>
      </c>
      <c r="C182" s="238"/>
      <c r="D182" s="239"/>
      <c r="E182" s="239"/>
      <c r="F182" s="235">
        <f t="shared" ref="F182:F184" si="28">F183</f>
        <v>8090</v>
      </c>
      <c r="G182" s="235"/>
      <c r="H182" s="235"/>
      <c r="I182" s="225">
        <f t="shared" si="18"/>
        <v>8090</v>
      </c>
      <c r="J182" s="235"/>
      <c r="K182" s="225">
        <f t="shared" si="19"/>
        <v>8090</v>
      </c>
      <c r="L182" s="235"/>
      <c r="M182" s="228">
        <f t="shared" si="20"/>
        <v>8090</v>
      </c>
    </row>
    <row r="183" spans="1:13" ht="32.25" hidden="1" customHeight="1">
      <c r="A183" s="247" t="s">
        <v>94</v>
      </c>
      <c r="B183" s="232">
        <v>463</v>
      </c>
      <c r="C183" s="233" t="s">
        <v>95</v>
      </c>
      <c r="D183" s="234"/>
      <c r="E183" s="234"/>
      <c r="F183" s="235">
        <f t="shared" si="28"/>
        <v>8090</v>
      </c>
      <c r="G183" s="235"/>
      <c r="H183" s="235"/>
      <c r="I183" s="225">
        <f t="shared" si="18"/>
        <v>8090</v>
      </c>
      <c r="J183" s="235"/>
      <c r="K183" s="225">
        <f t="shared" si="19"/>
        <v>8090</v>
      </c>
      <c r="L183" s="235"/>
      <c r="M183" s="228">
        <f t="shared" si="20"/>
        <v>8090</v>
      </c>
    </row>
    <row r="184" spans="1:13" ht="43.5" hidden="1" customHeight="1">
      <c r="A184" s="247" t="s">
        <v>89</v>
      </c>
      <c r="B184" s="232">
        <v>463</v>
      </c>
      <c r="C184" s="233" t="s">
        <v>116</v>
      </c>
      <c r="D184" s="234"/>
      <c r="E184" s="234"/>
      <c r="F184" s="235">
        <f t="shared" si="28"/>
        <v>8090</v>
      </c>
      <c r="G184" s="235"/>
      <c r="H184" s="235"/>
      <c r="I184" s="225">
        <f t="shared" si="18"/>
        <v>8090</v>
      </c>
      <c r="J184" s="235"/>
      <c r="K184" s="225">
        <f t="shared" si="19"/>
        <v>8090</v>
      </c>
      <c r="L184" s="235"/>
      <c r="M184" s="228">
        <f t="shared" si="20"/>
        <v>8090</v>
      </c>
    </row>
    <row r="185" spans="1:13" ht="47.25" hidden="1" customHeight="1">
      <c r="A185" s="247" t="s">
        <v>588</v>
      </c>
      <c r="B185" s="232">
        <v>463</v>
      </c>
      <c r="C185" s="234" t="s">
        <v>116</v>
      </c>
      <c r="D185" s="234" t="s">
        <v>195</v>
      </c>
      <c r="E185" s="239"/>
      <c r="F185" s="240">
        <f>SUM(F187)</f>
        <v>8090</v>
      </c>
      <c r="G185" s="240"/>
      <c r="H185" s="240"/>
      <c r="I185" s="225">
        <f t="shared" si="18"/>
        <v>8090</v>
      </c>
      <c r="J185" s="240"/>
      <c r="K185" s="225">
        <f t="shared" si="19"/>
        <v>8090</v>
      </c>
      <c r="L185" s="240"/>
      <c r="M185" s="228">
        <f t="shared" si="20"/>
        <v>8090</v>
      </c>
    </row>
    <row r="186" spans="1:13" ht="37.5" hidden="1" customHeight="1">
      <c r="A186" s="249" t="s">
        <v>295</v>
      </c>
      <c r="B186" s="237">
        <v>463</v>
      </c>
      <c r="C186" s="239" t="s">
        <v>116</v>
      </c>
      <c r="D186" s="239" t="s">
        <v>302</v>
      </c>
      <c r="E186" s="239"/>
      <c r="F186" s="240">
        <f>SUM(F187)</f>
        <v>8090</v>
      </c>
      <c r="G186" s="240"/>
      <c r="H186" s="240"/>
      <c r="I186" s="225">
        <f t="shared" si="18"/>
        <v>8090</v>
      </c>
      <c r="J186" s="240"/>
      <c r="K186" s="225">
        <f t="shared" si="19"/>
        <v>8090</v>
      </c>
      <c r="L186" s="240"/>
      <c r="M186" s="228">
        <f t="shared" si="20"/>
        <v>8090</v>
      </c>
    </row>
    <row r="187" spans="1:13" ht="39.75" hidden="1" customHeight="1">
      <c r="A187" s="245" t="s">
        <v>107</v>
      </c>
      <c r="B187" s="237">
        <v>463</v>
      </c>
      <c r="C187" s="239" t="s">
        <v>116</v>
      </c>
      <c r="D187" s="239" t="s">
        <v>303</v>
      </c>
      <c r="E187" s="239"/>
      <c r="F187" s="240">
        <f>SUM(F188,F189,F190)</f>
        <v>8090</v>
      </c>
      <c r="G187" s="240"/>
      <c r="H187" s="240"/>
      <c r="I187" s="225">
        <f t="shared" si="18"/>
        <v>8090</v>
      </c>
      <c r="J187" s="240"/>
      <c r="K187" s="225">
        <f t="shared" si="19"/>
        <v>8090</v>
      </c>
      <c r="L187" s="240"/>
      <c r="M187" s="228">
        <f t="shared" si="20"/>
        <v>8090</v>
      </c>
    </row>
    <row r="188" spans="1:13" ht="24" hidden="1" customHeight="1">
      <c r="A188" s="236" t="s">
        <v>85</v>
      </c>
      <c r="B188" s="237">
        <v>463</v>
      </c>
      <c r="C188" s="239" t="s">
        <v>116</v>
      </c>
      <c r="D188" s="239" t="s">
        <v>303</v>
      </c>
      <c r="E188" s="239" t="s">
        <v>82</v>
      </c>
      <c r="F188" s="240">
        <v>6635</v>
      </c>
      <c r="G188" s="240"/>
      <c r="H188" s="240"/>
      <c r="I188" s="225">
        <f t="shared" si="18"/>
        <v>6635</v>
      </c>
      <c r="J188" s="240"/>
      <c r="K188" s="225">
        <f t="shared" si="19"/>
        <v>6635</v>
      </c>
      <c r="L188" s="240"/>
      <c r="M188" s="228">
        <f t="shared" si="20"/>
        <v>6635</v>
      </c>
    </row>
    <row r="189" spans="1:13" ht="31.5" hidden="1" customHeight="1">
      <c r="A189" s="236" t="s">
        <v>115</v>
      </c>
      <c r="B189" s="237">
        <v>463</v>
      </c>
      <c r="C189" s="255" t="s">
        <v>116</v>
      </c>
      <c r="D189" s="239" t="s">
        <v>303</v>
      </c>
      <c r="E189" s="255" t="s">
        <v>114</v>
      </c>
      <c r="F189" s="256">
        <v>1435</v>
      </c>
      <c r="G189" s="256"/>
      <c r="H189" s="256"/>
      <c r="I189" s="225">
        <f t="shared" si="18"/>
        <v>1435</v>
      </c>
      <c r="J189" s="256"/>
      <c r="K189" s="225">
        <f t="shared" si="19"/>
        <v>1435</v>
      </c>
      <c r="L189" s="256"/>
      <c r="M189" s="228">
        <f t="shared" si="20"/>
        <v>1435</v>
      </c>
    </row>
    <row r="190" spans="1:13" ht="21.75" hidden="1" customHeight="1">
      <c r="A190" s="236" t="s">
        <v>15</v>
      </c>
      <c r="B190" s="237">
        <v>463</v>
      </c>
      <c r="C190" s="255" t="s">
        <v>116</v>
      </c>
      <c r="D190" s="239" t="s">
        <v>303</v>
      </c>
      <c r="E190" s="239" t="s">
        <v>130</v>
      </c>
      <c r="F190" s="256">
        <v>20</v>
      </c>
      <c r="G190" s="256"/>
      <c r="H190" s="256"/>
      <c r="I190" s="225">
        <f t="shared" si="18"/>
        <v>20</v>
      </c>
      <c r="J190" s="256"/>
      <c r="K190" s="225">
        <f t="shared" si="19"/>
        <v>20</v>
      </c>
      <c r="L190" s="256"/>
      <c r="M190" s="228">
        <f t="shared" si="20"/>
        <v>20</v>
      </c>
    </row>
    <row r="191" spans="1:13" ht="39" customHeight="1">
      <c r="A191" s="275" t="s">
        <v>441</v>
      </c>
      <c r="B191" s="232">
        <v>464</v>
      </c>
      <c r="C191" s="255"/>
      <c r="D191" s="239"/>
      <c r="E191" s="255"/>
      <c r="F191" s="253">
        <f>F196+F205</f>
        <v>22700</v>
      </c>
      <c r="G191" s="253">
        <f>G196+G205</f>
        <v>14000</v>
      </c>
      <c r="H191" s="253">
        <f>H196+H205</f>
        <v>2614</v>
      </c>
      <c r="I191" s="225">
        <f t="shared" si="18"/>
        <v>39314</v>
      </c>
      <c r="J191" s="253"/>
      <c r="K191" s="225">
        <f t="shared" si="19"/>
        <v>39314</v>
      </c>
      <c r="L191" s="253"/>
      <c r="M191" s="228">
        <f t="shared" si="20"/>
        <v>39314</v>
      </c>
    </row>
    <row r="192" spans="1:13" ht="33" hidden="1" customHeight="1">
      <c r="A192" s="231" t="s">
        <v>28</v>
      </c>
      <c r="B192" s="232">
        <v>464</v>
      </c>
      <c r="C192" s="234" t="s">
        <v>27</v>
      </c>
      <c r="D192" s="239"/>
      <c r="E192" s="255"/>
      <c r="F192" s="253">
        <f t="shared" ref="F192:F194" si="29">F193</f>
        <v>0</v>
      </c>
      <c r="G192" s="253"/>
      <c r="H192" s="253"/>
      <c r="I192" s="225">
        <f t="shared" si="18"/>
        <v>0</v>
      </c>
      <c r="J192" s="253"/>
      <c r="K192" s="225">
        <f t="shared" si="19"/>
        <v>0</v>
      </c>
      <c r="L192" s="253"/>
      <c r="M192" s="228">
        <f t="shared" si="20"/>
        <v>0</v>
      </c>
    </row>
    <row r="193" spans="1:13" ht="41.25" hidden="1" customHeight="1">
      <c r="A193" s="231" t="s">
        <v>410</v>
      </c>
      <c r="B193" s="232">
        <v>464</v>
      </c>
      <c r="C193" s="234" t="s">
        <v>27</v>
      </c>
      <c r="D193" s="239" t="s">
        <v>443</v>
      </c>
      <c r="E193" s="255"/>
      <c r="F193" s="253">
        <f t="shared" si="29"/>
        <v>0</v>
      </c>
      <c r="G193" s="253"/>
      <c r="H193" s="253"/>
      <c r="I193" s="225">
        <f t="shared" si="18"/>
        <v>0</v>
      </c>
      <c r="J193" s="253"/>
      <c r="K193" s="225">
        <f t="shared" si="19"/>
        <v>0</v>
      </c>
      <c r="L193" s="253"/>
      <c r="M193" s="228">
        <f t="shared" si="20"/>
        <v>0</v>
      </c>
    </row>
    <row r="194" spans="1:13" ht="41.25" hidden="1" customHeight="1">
      <c r="A194" s="236" t="s">
        <v>442</v>
      </c>
      <c r="B194" s="237">
        <v>464</v>
      </c>
      <c r="C194" s="239" t="s">
        <v>27</v>
      </c>
      <c r="D194" s="239" t="s">
        <v>443</v>
      </c>
      <c r="E194" s="239"/>
      <c r="F194" s="256">
        <f t="shared" si="29"/>
        <v>0</v>
      </c>
      <c r="G194" s="256"/>
      <c r="H194" s="256"/>
      <c r="I194" s="225">
        <f t="shared" si="18"/>
        <v>0</v>
      </c>
      <c r="J194" s="256"/>
      <c r="K194" s="225">
        <f t="shared" si="19"/>
        <v>0</v>
      </c>
      <c r="L194" s="256"/>
      <c r="M194" s="228">
        <f t="shared" si="20"/>
        <v>0</v>
      </c>
    </row>
    <row r="195" spans="1:13" ht="35.25" hidden="1" customHeight="1">
      <c r="A195" s="250" t="s">
        <v>115</v>
      </c>
      <c r="B195" s="237">
        <v>464</v>
      </c>
      <c r="C195" s="239" t="s">
        <v>27</v>
      </c>
      <c r="D195" s="239" t="s">
        <v>443</v>
      </c>
      <c r="E195" s="239" t="s">
        <v>114</v>
      </c>
      <c r="F195" s="256">
        <v>0</v>
      </c>
      <c r="G195" s="256"/>
      <c r="H195" s="256"/>
      <c r="I195" s="225">
        <f t="shared" si="18"/>
        <v>0</v>
      </c>
      <c r="J195" s="256"/>
      <c r="K195" s="225">
        <f t="shared" si="19"/>
        <v>0</v>
      </c>
      <c r="L195" s="256"/>
      <c r="M195" s="228">
        <f t="shared" si="20"/>
        <v>0</v>
      </c>
    </row>
    <row r="196" spans="1:13" ht="26.25" hidden="1" customHeight="1">
      <c r="A196" s="231" t="s">
        <v>219</v>
      </c>
      <c r="B196" s="232">
        <v>464</v>
      </c>
      <c r="C196" s="234" t="s">
        <v>252</v>
      </c>
      <c r="D196" s="234"/>
      <c r="E196" s="239"/>
      <c r="F196" s="253">
        <f t="shared" ref="F196:F197" si="30">F197</f>
        <v>20200</v>
      </c>
      <c r="G196" s="253"/>
      <c r="H196" s="253"/>
      <c r="I196" s="225">
        <f t="shared" si="18"/>
        <v>20200</v>
      </c>
      <c r="J196" s="253"/>
      <c r="K196" s="225">
        <f t="shared" si="19"/>
        <v>20200</v>
      </c>
      <c r="L196" s="253"/>
      <c r="M196" s="228">
        <f t="shared" si="20"/>
        <v>20200</v>
      </c>
    </row>
    <row r="197" spans="1:13" ht="51.75" hidden="1" customHeight="1">
      <c r="A197" s="231" t="s">
        <v>569</v>
      </c>
      <c r="B197" s="232">
        <v>464</v>
      </c>
      <c r="C197" s="234" t="s">
        <v>252</v>
      </c>
      <c r="D197" s="239"/>
      <c r="E197" s="239"/>
      <c r="F197" s="253">
        <f t="shared" si="30"/>
        <v>20200</v>
      </c>
      <c r="G197" s="253"/>
      <c r="H197" s="253"/>
      <c r="I197" s="225">
        <f t="shared" si="18"/>
        <v>20200</v>
      </c>
      <c r="J197" s="253"/>
      <c r="K197" s="225">
        <f t="shared" si="19"/>
        <v>20200</v>
      </c>
      <c r="L197" s="253"/>
      <c r="M197" s="228">
        <f t="shared" si="20"/>
        <v>20200</v>
      </c>
    </row>
    <row r="198" spans="1:13" ht="30" hidden="1" customHeight="1">
      <c r="A198" s="236" t="s">
        <v>411</v>
      </c>
      <c r="B198" s="237">
        <v>464</v>
      </c>
      <c r="C198" s="276" t="s">
        <v>60</v>
      </c>
      <c r="D198" s="239" t="s">
        <v>321</v>
      </c>
      <c r="E198" s="239"/>
      <c r="F198" s="256">
        <f>F199+F203</f>
        <v>20200</v>
      </c>
      <c r="G198" s="256"/>
      <c r="H198" s="256"/>
      <c r="I198" s="225">
        <f t="shared" si="18"/>
        <v>20200</v>
      </c>
      <c r="J198" s="256"/>
      <c r="K198" s="225">
        <f t="shared" si="19"/>
        <v>20200</v>
      </c>
      <c r="L198" s="256"/>
      <c r="M198" s="228">
        <f t="shared" si="20"/>
        <v>20200</v>
      </c>
    </row>
    <row r="199" spans="1:13" ht="24" hidden="1" customHeight="1">
      <c r="A199" s="261" t="s">
        <v>412</v>
      </c>
      <c r="B199" s="237">
        <v>464</v>
      </c>
      <c r="C199" s="276" t="s">
        <v>60</v>
      </c>
      <c r="D199" s="239" t="s">
        <v>322</v>
      </c>
      <c r="E199" s="239" t="s">
        <v>114</v>
      </c>
      <c r="F199" s="256">
        <f>F200+F202</f>
        <v>16200</v>
      </c>
      <c r="G199" s="256"/>
      <c r="H199" s="256"/>
      <c r="I199" s="225">
        <f t="shared" si="18"/>
        <v>16200</v>
      </c>
      <c r="J199" s="256"/>
      <c r="K199" s="225">
        <f t="shared" si="19"/>
        <v>16200</v>
      </c>
      <c r="L199" s="256"/>
      <c r="M199" s="228">
        <f t="shared" si="20"/>
        <v>16200</v>
      </c>
    </row>
    <row r="200" spans="1:13" ht="33" hidden="1" customHeight="1">
      <c r="A200" s="250" t="s">
        <v>115</v>
      </c>
      <c r="B200" s="237">
        <v>464</v>
      </c>
      <c r="C200" s="276" t="s">
        <v>60</v>
      </c>
      <c r="D200" s="239" t="s">
        <v>322</v>
      </c>
      <c r="E200" s="239" t="s">
        <v>532</v>
      </c>
      <c r="F200" s="256">
        <v>13900</v>
      </c>
      <c r="G200" s="256"/>
      <c r="H200" s="256"/>
      <c r="I200" s="225">
        <f t="shared" si="18"/>
        <v>13900</v>
      </c>
      <c r="J200" s="256"/>
      <c r="K200" s="225">
        <f t="shared" si="19"/>
        <v>13900</v>
      </c>
      <c r="L200" s="256"/>
      <c r="M200" s="228">
        <f t="shared" si="20"/>
        <v>13900</v>
      </c>
    </row>
    <row r="201" spans="1:13" ht="33" hidden="1" customHeight="1">
      <c r="A201" s="250"/>
      <c r="B201" s="237"/>
      <c r="C201" s="276"/>
      <c r="D201" s="239"/>
      <c r="E201" s="239"/>
      <c r="F201" s="256"/>
      <c r="G201" s="256"/>
      <c r="H201" s="256"/>
      <c r="I201" s="225">
        <f t="shared" si="18"/>
        <v>0</v>
      </c>
      <c r="J201" s="256"/>
      <c r="K201" s="225">
        <f t="shared" si="19"/>
        <v>0</v>
      </c>
      <c r="L201" s="256"/>
      <c r="M201" s="228">
        <f t="shared" si="20"/>
        <v>0</v>
      </c>
    </row>
    <row r="202" spans="1:13" ht="30" hidden="1" customHeight="1">
      <c r="A202" s="250" t="s">
        <v>115</v>
      </c>
      <c r="B202" s="237">
        <v>464</v>
      </c>
      <c r="C202" s="276" t="s">
        <v>60</v>
      </c>
      <c r="D202" s="239" t="s">
        <v>322</v>
      </c>
      <c r="E202" s="239" t="s">
        <v>434</v>
      </c>
      <c r="F202" s="256">
        <v>2300</v>
      </c>
      <c r="G202" s="256"/>
      <c r="H202" s="256"/>
      <c r="I202" s="225">
        <f t="shared" si="18"/>
        <v>2300</v>
      </c>
      <c r="J202" s="256"/>
      <c r="K202" s="225">
        <f t="shared" si="19"/>
        <v>2300</v>
      </c>
      <c r="L202" s="256"/>
      <c r="M202" s="228">
        <f t="shared" si="20"/>
        <v>2300</v>
      </c>
    </row>
    <row r="203" spans="1:13" ht="36" hidden="1" customHeight="1">
      <c r="A203" s="250" t="s">
        <v>149</v>
      </c>
      <c r="B203" s="237">
        <v>464</v>
      </c>
      <c r="C203" s="276" t="s">
        <v>60</v>
      </c>
      <c r="D203" s="239" t="s">
        <v>414</v>
      </c>
      <c r="E203" s="239"/>
      <c r="F203" s="240">
        <f>F204</f>
        <v>4000</v>
      </c>
      <c r="G203" s="240"/>
      <c r="H203" s="240"/>
      <c r="I203" s="225">
        <f t="shared" si="18"/>
        <v>4000</v>
      </c>
      <c r="J203" s="240"/>
      <c r="K203" s="225">
        <f t="shared" si="19"/>
        <v>4000</v>
      </c>
      <c r="L203" s="240"/>
      <c r="M203" s="228">
        <f t="shared" si="20"/>
        <v>4000</v>
      </c>
    </row>
    <row r="204" spans="1:13" ht="30" hidden="1" customHeight="1">
      <c r="A204" s="250" t="s">
        <v>115</v>
      </c>
      <c r="B204" s="237">
        <v>464</v>
      </c>
      <c r="C204" s="276" t="s">
        <v>60</v>
      </c>
      <c r="D204" s="239" t="s">
        <v>414</v>
      </c>
      <c r="E204" s="239" t="s">
        <v>114</v>
      </c>
      <c r="F204" s="240">
        <v>4000</v>
      </c>
      <c r="G204" s="240"/>
      <c r="H204" s="240"/>
      <c r="I204" s="225">
        <f t="shared" si="18"/>
        <v>4000</v>
      </c>
      <c r="J204" s="240"/>
      <c r="K204" s="225">
        <f t="shared" si="19"/>
        <v>4000</v>
      </c>
      <c r="L204" s="240"/>
      <c r="M204" s="228">
        <f t="shared" si="20"/>
        <v>4000</v>
      </c>
    </row>
    <row r="205" spans="1:13" ht="21.75" hidden="1" customHeight="1">
      <c r="A205" s="243" t="s">
        <v>462</v>
      </c>
      <c r="B205" s="232">
        <v>464</v>
      </c>
      <c r="C205" s="277" t="s">
        <v>452</v>
      </c>
      <c r="D205" s="239"/>
      <c r="E205" s="239"/>
      <c r="F205" s="253">
        <f>F210+F206</f>
        <v>2500</v>
      </c>
      <c r="G205" s="253">
        <f>G209+G206</f>
        <v>14000</v>
      </c>
      <c r="H205" s="253">
        <f>H209+H206</f>
        <v>2614</v>
      </c>
      <c r="I205" s="225">
        <f t="shared" ref="I205:I268" si="31">F205+G205+H205</f>
        <v>19114</v>
      </c>
      <c r="J205" s="253"/>
      <c r="K205" s="225">
        <f t="shared" ref="K205:K268" si="32">I205+J205</f>
        <v>19114</v>
      </c>
      <c r="L205" s="253"/>
      <c r="M205" s="228">
        <f t="shared" ref="M205:M268" si="33">K205+L205</f>
        <v>19114</v>
      </c>
    </row>
    <row r="206" spans="1:13" ht="57" hidden="1" customHeight="1">
      <c r="A206" s="231" t="s">
        <v>569</v>
      </c>
      <c r="B206" s="232">
        <v>464</v>
      </c>
      <c r="C206" s="277" t="s">
        <v>452</v>
      </c>
      <c r="D206" s="234" t="s">
        <v>414</v>
      </c>
      <c r="E206" s="239"/>
      <c r="F206" s="253">
        <f>F208+F207</f>
        <v>800</v>
      </c>
      <c r="G206" s="253">
        <f t="shared" ref="G206:H206" si="34">G208+G207</f>
        <v>0</v>
      </c>
      <c r="H206" s="253">
        <f t="shared" si="34"/>
        <v>80</v>
      </c>
      <c r="I206" s="225">
        <f t="shared" si="31"/>
        <v>880</v>
      </c>
      <c r="J206" s="253"/>
      <c r="K206" s="225">
        <f t="shared" si="32"/>
        <v>880</v>
      </c>
      <c r="L206" s="253"/>
      <c r="M206" s="228">
        <f t="shared" si="33"/>
        <v>880</v>
      </c>
    </row>
    <row r="207" spans="1:13" ht="57" hidden="1" customHeight="1">
      <c r="A207" s="262" t="s">
        <v>598</v>
      </c>
      <c r="B207" s="278">
        <v>464</v>
      </c>
      <c r="C207" s="279" t="s">
        <v>452</v>
      </c>
      <c r="D207" s="263" t="s">
        <v>599</v>
      </c>
      <c r="E207" s="263" t="s">
        <v>114</v>
      </c>
      <c r="F207" s="280"/>
      <c r="G207" s="280"/>
      <c r="H207" s="280">
        <v>80</v>
      </c>
      <c r="I207" s="225">
        <f t="shared" si="31"/>
        <v>80</v>
      </c>
      <c r="J207" s="280"/>
      <c r="K207" s="225">
        <f t="shared" si="32"/>
        <v>80</v>
      </c>
      <c r="L207" s="280"/>
      <c r="M207" s="228">
        <f t="shared" si="33"/>
        <v>80</v>
      </c>
    </row>
    <row r="208" spans="1:13" ht="27.75" hidden="1" customHeight="1">
      <c r="A208" s="250" t="s">
        <v>149</v>
      </c>
      <c r="B208" s="237">
        <v>464</v>
      </c>
      <c r="C208" s="276" t="s">
        <v>452</v>
      </c>
      <c r="D208" s="239" t="s">
        <v>414</v>
      </c>
      <c r="E208" s="239" t="s">
        <v>114</v>
      </c>
      <c r="F208" s="256">
        <v>800</v>
      </c>
      <c r="G208" s="256"/>
      <c r="H208" s="256"/>
      <c r="I208" s="225">
        <f t="shared" si="31"/>
        <v>800</v>
      </c>
      <c r="J208" s="256"/>
      <c r="K208" s="225">
        <f t="shared" si="32"/>
        <v>800</v>
      </c>
      <c r="L208" s="256"/>
      <c r="M208" s="228">
        <f t="shared" si="33"/>
        <v>800</v>
      </c>
    </row>
    <row r="209" spans="1:14" ht="52.5" hidden="1" customHeight="1">
      <c r="A209" s="231" t="s">
        <v>592</v>
      </c>
      <c r="B209" s="237">
        <v>464</v>
      </c>
      <c r="C209" s="277" t="s">
        <v>452</v>
      </c>
      <c r="D209" s="234" t="s">
        <v>460</v>
      </c>
      <c r="E209" s="234"/>
      <c r="F209" s="253">
        <f>F210</f>
        <v>1700</v>
      </c>
      <c r="G209" s="253">
        <f>G210</f>
        <v>14000</v>
      </c>
      <c r="H209" s="253">
        <f>H210</f>
        <v>2534</v>
      </c>
      <c r="I209" s="225">
        <f t="shared" si="31"/>
        <v>18234</v>
      </c>
      <c r="J209" s="253"/>
      <c r="K209" s="225">
        <f t="shared" si="32"/>
        <v>18234</v>
      </c>
      <c r="L209" s="253"/>
      <c r="M209" s="228">
        <f t="shared" si="33"/>
        <v>18234</v>
      </c>
    </row>
    <row r="210" spans="1:14" ht="32.25" hidden="1" customHeight="1">
      <c r="A210" s="231" t="s">
        <v>451</v>
      </c>
      <c r="B210" s="237">
        <v>464</v>
      </c>
      <c r="C210" s="276" t="s">
        <v>452</v>
      </c>
      <c r="D210" s="239" t="s">
        <v>453</v>
      </c>
      <c r="E210" s="239"/>
      <c r="F210" s="256">
        <f>F211+F212</f>
        <v>1700</v>
      </c>
      <c r="G210" s="256">
        <f>G211+G212</f>
        <v>14000</v>
      </c>
      <c r="H210" s="256">
        <f>H211+H212</f>
        <v>2534</v>
      </c>
      <c r="I210" s="225">
        <f t="shared" si="31"/>
        <v>18234</v>
      </c>
      <c r="J210" s="256"/>
      <c r="K210" s="225">
        <f t="shared" si="32"/>
        <v>18234</v>
      </c>
      <c r="L210" s="256"/>
      <c r="M210" s="228">
        <f t="shared" si="33"/>
        <v>18234</v>
      </c>
    </row>
    <row r="211" spans="1:14" ht="46.5" hidden="1" customHeight="1">
      <c r="A211" s="236" t="s">
        <v>544</v>
      </c>
      <c r="B211" s="237">
        <v>464</v>
      </c>
      <c r="C211" s="276" t="s">
        <v>452</v>
      </c>
      <c r="D211" s="239" t="s">
        <v>453</v>
      </c>
      <c r="E211" s="239" t="s">
        <v>114</v>
      </c>
      <c r="F211" s="256">
        <v>1700</v>
      </c>
      <c r="G211" s="256"/>
      <c r="H211" s="256">
        <v>2534</v>
      </c>
      <c r="I211" s="225">
        <f t="shared" si="31"/>
        <v>4234</v>
      </c>
      <c r="J211" s="256"/>
      <c r="K211" s="225">
        <f t="shared" si="32"/>
        <v>4234</v>
      </c>
      <c r="L211" s="256"/>
      <c r="M211" s="228">
        <f t="shared" si="33"/>
        <v>4234</v>
      </c>
    </row>
    <row r="212" spans="1:14" ht="30.75" hidden="1" customHeight="1">
      <c r="A212" s="236" t="s">
        <v>503</v>
      </c>
      <c r="B212" s="237">
        <v>464</v>
      </c>
      <c r="C212" s="276" t="s">
        <v>452</v>
      </c>
      <c r="D212" s="239" t="s">
        <v>453</v>
      </c>
      <c r="E212" s="239" t="s">
        <v>114</v>
      </c>
      <c r="F212" s="256"/>
      <c r="G212" s="256">
        <v>14000</v>
      </c>
      <c r="H212" s="256"/>
      <c r="I212" s="225">
        <f t="shared" si="31"/>
        <v>14000</v>
      </c>
      <c r="J212" s="256"/>
      <c r="K212" s="225">
        <f t="shared" si="32"/>
        <v>14000</v>
      </c>
      <c r="L212" s="256"/>
      <c r="M212" s="228">
        <f t="shared" si="33"/>
        <v>14000</v>
      </c>
    </row>
    <row r="213" spans="1:14" ht="29.25" customHeight="1">
      <c r="A213" s="231" t="s">
        <v>247</v>
      </c>
      <c r="B213" s="232">
        <v>466</v>
      </c>
      <c r="C213" s="238"/>
      <c r="D213" s="239"/>
      <c r="E213" s="239"/>
      <c r="F213" s="235">
        <f>F214+F226+F239+F242+F249+F256+F222+F245</f>
        <v>120196.6</v>
      </c>
      <c r="G213" s="235">
        <f>G214+G226+G239+G242+G249+G256+G223+G245</f>
        <v>1315</v>
      </c>
      <c r="H213" s="235">
        <f>H214+H226+H239+H242+H249+H256+H223+H245</f>
        <v>3199.9</v>
      </c>
      <c r="I213" s="225">
        <f t="shared" si="31"/>
        <v>124711.5</v>
      </c>
      <c r="J213" s="235">
        <f>J232</f>
        <v>-2000</v>
      </c>
      <c r="K213" s="225">
        <f t="shared" si="32"/>
        <v>122711.5</v>
      </c>
      <c r="L213" s="235"/>
      <c r="M213" s="228">
        <f t="shared" si="33"/>
        <v>122711.5</v>
      </c>
    </row>
    <row r="214" spans="1:14" ht="32.25" hidden="1" customHeight="1">
      <c r="A214" s="231" t="s">
        <v>63</v>
      </c>
      <c r="B214" s="232">
        <v>466</v>
      </c>
      <c r="C214" s="233" t="s">
        <v>64</v>
      </c>
      <c r="D214" s="234"/>
      <c r="E214" s="234"/>
      <c r="F214" s="235">
        <f>SUM(F215)</f>
        <v>85338.5</v>
      </c>
      <c r="G214" s="235">
        <f>SUM(G215)</f>
        <v>0</v>
      </c>
      <c r="H214" s="235">
        <f>SUM(H215)</f>
        <v>3200</v>
      </c>
      <c r="I214" s="225">
        <f t="shared" si="31"/>
        <v>88538.5</v>
      </c>
      <c r="J214" s="235"/>
      <c r="K214" s="225">
        <f t="shared" si="32"/>
        <v>88538.5</v>
      </c>
      <c r="L214" s="235"/>
      <c r="M214" s="228">
        <f t="shared" si="33"/>
        <v>88538.5</v>
      </c>
    </row>
    <row r="215" spans="1:14" ht="33" hidden="1" customHeight="1">
      <c r="A215" s="231" t="s">
        <v>567</v>
      </c>
      <c r="B215" s="232">
        <v>466</v>
      </c>
      <c r="C215" s="233" t="s">
        <v>64</v>
      </c>
      <c r="D215" s="234" t="s">
        <v>196</v>
      </c>
      <c r="E215" s="234"/>
      <c r="F215" s="235">
        <f>SUM(F217,F219,F221)</f>
        <v>85338.5</v>
      </c>
      <c r="G215" s="235">
        <f>SUM(G217,G219,G221)</f>
        <v>0</v>
      </c>
      <c r="H215" s="235">
        <f>SUM(H217,H219,H221)</f>
        <v>3200</v>
      </c>
      <c r="I215" s="225">
        <f t="shared" si="31"/>
        <v>88538.5</v>
      </c>
      <c r="J215" s="235"/>
      <c r="K215" s="225">
        <f t="shared" si="32"/>
        <v>88538.5</v>
      </c>
      <c r="L215" s="235"/>
      <c r="M215" s="228">
        <f t="shared" si="33"/>
        <v>88538.5</v>
      </c>
    </row>
    <row r="216" spans="1:14" ht="33.75" hidden="1" customHeight="1">
      <c r="A216" s="249" t="s">
        <v>424</v>
      </c>
      <c r="B216" s="237">
        <v>466</v>
      </c>
      <c r="C216" s="238" t="s">
        <v>64</v>
      </c>
      <c r="D216" s="239" t="s">
        <v>312</v>
      </c>
      <c r="E216" s="234"/>
      <c r="F216" s="235">
        <f>SUM(F217,F219)</f>
        <v>22358</v>
      </c>
      <c r="G216" s="235">
        <f>SUM(G217,G219)</f>
        <v>0</v>
      </c>
      <c r="H216" s="235">
        <f>SUM(H217,H219)</f>
        <v>3200</v>
      </c>
      <c r="I216" s="225">
        <f t="shared" si="31"/>
        <v>25558</v>
      </c>
      <c r="J216" s="235"/>
      <c r="K216" s="225">
        <f t="shared" si="32"/>
        <v>25558</v>
      </c>
      <c r="L216" s="235"/>
      <c r="M216" s="228">
        <f t="shared" si="33"/>
        <v>25558</v>
      </c>
      <c r="N216" s="21"/>
    </row>
    <row r="217" spans="1:14" ht="28.5" hidden="1" customHeight="1">
      <c r="A217" s="249" t="s">
        <v>311</v>
      </c>
      <c r="B217" s="237">
        <v>466</v>
      </c>
      <c r="C217" s="238" t="s">
        <v>64</v>
      </c>
      <c r="D217" s="239" t="s">
        <v>313</v>
      </c>
      <c r="E217" s="239"/>
      <c r="F217" s="240">
        <f>SUM(F218)</f>
        <v>18858</v>
      </c>
      <c r="G217" s="240"/>
      <c r="H217" s="240">
        <f>H218</f>
        <v>0</v>
      </c>
      <c r="I217" s="225">
        <f t="shared" si="31"/>
        <v>18858</v>
      </c>
      <c r="J217" s="240"/>
      <c r="K217" s="225">
        <f t="shared" si="32"/>
        <v>18858</v>
      </c>
      <c r="L217" s="240"/>
      <c r="M217" s="228">
        <f t="shared" si="33"/>
        <v>18858</v>
      </c>
    </row>
    <row r="218" spans="1:14" ht="41.25" hidden="1" customHeight="1">
      <c r="A218" s="236" t="s">
        <v>115</v>
      </c>
      <c r="B218" s="237">
        <v>466</v>
      </c>
      <c r="C218" s="238" t="s">
        <v>64</v>
      </c>
      <c r="D218" s="239" t="s">
        <v>313</v>
      </c>
      <c r="E218" s="239" t="s">
        <v>114</v>
      </c>
      <c r="F218" s="240">
        <v>18858</v>
      </c>
      <c r="G218" s="240"/>
      <c r="H218" s="240"/>
      <c r="I218" s="225">
        <f t="shared" si="31"/>
        <v>18858</v>
      </c>
      <c r="J218" s="240"/>
      <c r="K218" s="225">
        <f t="shared" si="32"/>
        <v>18858</v>
      </c>
      <c r="L218" s="240"/>
      <c r="M218" s="228">
        <f t="shared" si="33"/>
        <v>18858</v>
      </c>
    </row>
    <row r="219" spans="1:14" ht="22.5" hidden="1" customHeight="1">
      <c r="A219" s="236" t="s">
        <v>12</v>
      </c>
      <c r="B219" s="237">
        <v>466</v>
      </c>
      <c r="C219" s="238" t="s">
        <v>64</v>
      </c>
      <c r="D219" s="239" t="s">
        <v>362</v>
      </c>
      <c r="E219" s="239"/>
      <c r="F219" s="240">
        <f>F220</f>
        <v>3500</v>
      </c>
      <c r="G219" s="240"/>
      <c r="H219" s="240">
        <f>H220</f>
        <v>3200</v>
      </c>
      <c r="I219" s="225">
        <f t="shared" si="31"/>
        <v>6700</v>
      </c>
      <c r="J219" s="240"/>
      <c r="K219" s="225">
        <f t="shared" si="32"/>
        <v>6700</v>
      </c>
      <c r="L219" s="240"/>
      <c r="M219" s="228">
        <f t="shared" si="33"/>
        <v>6700</v>
      </c>
    </row>
    <row r="220" spans="1:14" ht="31.5" hidden="1" customHeight="1">
      <c r="A220" s="236" t="s">
        <v>115</v>
      </c>
      <c r="B220" s="237">
        <v>466</v>
      </c>
      <c r="C220" s="238" t="s">
        <v>64</v>
      </c>
      <c r="D220" s="239" t="s">
        <v>362</v>
      </c>
      <c r="E220" s="239" t="s">
        <v>114</v>
      </c>
      <c r="F220" s="240">
        <v>3500</v>
      </c>
      <c r="G220" s="240"/>
      <c r="H220" s="240">
        <v>3200</v>
      </c>
      <c r="I220" s="225">
        <f t="shared" si="31"/>
        <v>6700</v>
      </c>
      <c r="J220" s="240"/>
      <c r="K220" s="225">
        <f t="shared" si="32"/>
        <v>6700</v>
      </c>
      <c r="L220" s="240"/>
      <c r="M220" s="228">
        <f t="shared" si="33"/>
        <v>6700</v>
      </c>
    </row>
    <row r="221" spans="1:14" ht="44.25" hidden="1" customHeight="1">
      <c r="A221" s="236" t="s">
        <v>456</v>
      </c>
      <c r="B221" s="237">
        <v>466</v>
      </c>
      <c r="C221" s="238" t="s">
        <v>64</v>
      </c>
      <c r="D221" s="239" t="s">
        <v>457</v>
      </c>
      <c r="E221" s="239" t="s">
        <v>114</v>
      </c>
      <c r="F221" s="240">
        <v>62980.5</v>
      </c>
      <c r="G221" s="240"/>
      <c r="H221" s="240"/>
      <c r="I221" s="225">
        <f t="shared" si="31"/>
        <v>62980.5</v>
      </c>
      <c r="J221" s="240"/>
      <c r="K221" s="225">
        <f t="shared" si="32"/>
        <v>62980.5</v>
      </c>
      <c r="L221" s="240"/>
      <c r="M221" s="228">
        <f t="shared" si="33"/>
        <v>62980.5</v>
      </c>
    </row>
    <row r="222" spans="1:14" ht="42" hidden="1" customHeight="1">
      <c r="A222" s="248" t="s">
        <v>572</v>
      </c>
      <c r="B222" s="232">
        <v>466</v>
      </c>
      <c r="C222" s="233" t="s">
        <v>235</v>
      </c>
      <c r="D222" s="234" t="s">
        <v>194</v>
      </c>
      <c r="E222" s="239"/>
      <c r="F222" s="235">
        <f t="shared" ref="F222:G224" si="35">F223</f>
        <v>1500</v>
      </c>
      <c r="G222" s="235">
        <f t="shared" si="35"/>
        <v>0</v>
      </c>
      <c r="H222" s="235"/>
      <c r="I222" s="225">
        <f t="shared" si="31"/>
        <v>1500</v>
      </c>
      <c r="J222" s="235"/>
      <c r="K222" s="225">
        <f t="shared" si="32"/>
        <v>1500</v>
      </c>
      <c r="L222" s="235"/>
      <c r="M222" s="228">
        <f t="shared" si="33"/>
        <v>1500</v>
      </c>
    </row>
    <row r="223" spans="1:14" ht="38.25" hidden="1" customHeight="1">
      <c r="A223" s="231" t="s">
        <v>297</v>
      </c>
      <c r="B223" s="232">
        <v>466</v>
      </c>
      <c r="C223" s="233" t="s">
        <v>235</v>
      </c>
      <c r="D223" s="234" t="s">
        <v>520</v>
      </c>
      <c r="E223" s="234"/>
      <c r="F223" s="235">
        <f t="shared" si="35"/>
        <v>1500</v>
      </c>
      <c r="G223" s="235">
        <f t="shared" si="35"/>
        <v>0</v>
      </c>
      <c r="H223" s="235"/>
      <c r="I223" s="225">
        <f t="shared" si="31"/>
        <v>1500</v>
      </c>
      <c r="J223" s="235"/>
      <c r="K223" s="225">
        <f t="shared" si="32"/>
        <v>1500</v>
      </c>
      <c r="L223" s="235"/>
      <c r="M223" s="228">
        <f t="shared" si="33"/>
        <v>1500</v>
      </c>
    </row>
    <row r="224" spans="1:14" ht="25.5" hidden="1" customHeight="1">
      <c r="A224" s="250" t="s">
        <v>597</v>
      </c>
      <c r="B224" s="237">
        <v>466</v>
      </c>
      <c r="C224" s="238" t="s">
        <v>235</v>
      </c>
      <c r="D224" s="239" t="s">
        <v>521</v>
      </c>
      <c r="E224" s="239"/>
      <c r="F224" s="240">
        <f t="shared" si="35"/>
        <v>1500</v>
      </c>
      <c r="G224" s="240"/>
      <c r="H224" s="240"/>
      <c r="I224" s="225">
        <f t="shared" si="31"/>
        <v>1500</v>
      </c>
      <c r="J224" s="240"/>
      <c r="K224" s="225">
        <f t="shared" si="32"/>
        <v>1500</v>
      </c>
      <c r="L224" s="240"/>
      <c r="M224" s="228">
        <f t="shared" si="33"/>
        <v>1500</v>
      </c>
    </row>
    <row r="225" spans="1:13" ht="42.75" hidden="1" customHeight="1">
      <c r="A225" s="250" t="s">
        <v>115</v>
      </c>
      <c r="B225" s="237">
        <v>466</v>
      </c>
      <c r="C225" s="238" t="s">
        <v>235</v>
      </c>
      <c r="D225" s="239" t="s">
        <v>521</v>
      </c>
      <c r="E225" s="239" t="s">
        <v>114</v>
      </c>
      <c r="F225" s="240">
        <v>1500</v>
      </c>
      <c r="G225" s="240"/>
      <c r="H225" s="240"/>
      <c r="I225" s="225">
        <f t="shared" si="31"/>
        <v>1500</v>
      </c>
      <c r="J225" s="240"/>
      <c r="K225" s="225">
        <f t="shared" si="32"/>
        <v>1500</v>
      </c>
      <c r="L225" s="240"/>
      <c r="M225" s="228">
        <f t="shared" si="33"/>
        <v>1500</v>
      </c>
    </row>
    <row r="226" spans="1:13" ht="27.75" hidden="1" customHeight="1">
      <c r="A226" s="231" t="s">
        <v>483</v>
      </c>
      <c r="B226" s="237">
        <v>466</v>
      </c>
      <c r="C226" s="233" t="s">
        <v>251</v>
      </c>
      <c r="D226" s="239"/>
      <c r="E226" s="239"/>
      <c r="F226" s="235">
        <f>F227+F236</f>
        <v>11400</v>
      </c>
      <c r="G226" s="235">
        <f>G227+G236</f>
        <v>1749.5</v>
      </c>
      <c r="H226" s="235">
        <f>H227+H236</f>
        <v>388.4</v>
      </c>
      <c r="I226" s="225">
        <f t="shared" si="31"/>
        <v>13537.9</v>
      </c>
      <c r="J226" s="235"/>
      <c r="K226" s="225">
        <f t="shared" si="32"/>
        <v>13537.9</v>
      </c>
      <c r="L226" s="235"/>
      <c r="M226" s="228">
        <f t="shared" si="33"/>
        <v>13537.9</v>
      </c>
    </row>
    <row r="227" spans="1:13" ht="19.5" hidden="1" customHeight="1">
      <c r="A227" s="231" t="s">
        <v>28</v>
      </c>
      <c r="B227" s="237">
        <v>466</v>
      </c>
      <c r="C227" s="234" t="s">
        <v>27</v>
      </c>
      <c r="D227" s="239"/>
      <c r="E227" s="239"/>
      <c r="F227" s="235">
        <f>F228+F232</f>
        <v>8400</v>
      </c>
      <c r="G227" s="235">
        <f>G228+G232</f>
        <v>1749.5</v>
      </c>
      <c r="H227" s="235">
        <f>H228+H232</f>
        <v>388.4</v>
      </c>
      <c r="I227" s="225">
        <f t="shared" si="31"/>
        <v>10537.9</v>
      </c>
      <c r="J227" s="235"/>
      <c r="K227" s="225">
        <f t="shared" si="32"/>
        <v>10537.9</v>
      </c>
      <c r="L227" s="235"/>
      <c r="M227" s="228">
        <f t="shared" si="33"/>
        <v>10537.9</v>
      </c>
    </row>
    <row r="228" spans="1:13" ht="54" hidden="1" customHeight="1">
      <c r="A228" s="231" t="s">
        <v>398</v>
      </c>
      <c r="B228" s="237">
        <v>466</v>
      </c>
      <c r="C228" s="234" t="s">
        <v>27</v>
      </c>
      <c r="D228" s="234" t="s">
        <v>399</v>
      </c>
      <c r="E228" s="239"/>
      <c r="F228" s="235">
        <f t="shared" ref="F228:H230" si="36">SUM(F229)</f>
        <v>6250</v>
      </c>
      <c r="G228" s="235">
        <f t="shared" si="36"/>
        <v>0</v>
      </c>
      <c r="H228" s="235">
        <f t="shared" si="36"/>
        <v>388.4</v>
      </c>
      <c r="I228" s="225">
        <f t="shared" si="31"/>
        <v>6638.4</v>
      </c>
      <c r="J228" s="235"/>
      <c r="K228" s="225">
        <f t="shared" si="32"/>
        <v>6638.4</v>
      </c>
      <c r="L228" s="235"/>
      <c r="M228" s="228">
        <f t="shared" si="33"/>
        <v>6638.4</v>
      </c>
    </row>
    <row r="229" spans="1:13" ht="47.25" hidden="1" customHeight="1">
      <c r="A229" s="236" t="s">
        <v>400</v>
      </c>
      <c r="B229" s="237">
        <v>466</v>
      </c>
      <c r="C229" s="239" t="s">
        <v>27</v>
      </c>
      <c r="D229" s="239" t="s">
        <v>401</v>
      </c>
      <c r="E229" s="239"/>
      <c r="F229" s="240">
        <f t="shared" si="36"/>
        <v>6250</v>
      </c>
      <c r="G229" s="240">
        <f t="shared" si="36"/>
        <v>0</v>
      </c>
      <c r="H229" s="240">
        <f t="shared" si="36"/>
        <v>388.4</v>
      </c>
      <c r="I229" s="225">
        <f t="shared" si="31"/>
        <v>6638.4</v>
      </c>
      <c r="J229" s="240"/>
      <c r="K229" s="225">
        <f t="shared" si="32"/>
        <v>6638.4</v>
      </c>
      <c r="L229" s="240"/>
      <c r="M229" s="228">
        <f t="shared" si="33"/>
        <v>6638.4</v>
      </c>
    </row>
    <row r="230" spans="1:13" ht="24.75" hidden="1" customHeight="1">
      <c r="A230" s="245" t="s">
        <v>402</v>
      </c>
      <c r="B230" s="237">
        <v>466</v>
      </c>
      <c r="C230" s="239" t="s">
        <v>27</v>
      </c>
      <c r="D230" s="239" t="s">
        <v>403</v>
      </c>
      <c r="E230" s="239"/>
      <c r="F230" s="240">
        <f t="shared" si="36"/>
        <v>6250</v>
      </c>
      <c r="G230" s="240"/>
      <c r="H230" s="240">
        <f>H231</f>
        <v>388.4</v>
      </c>
      <c r="I230" s="225">
        <f t="shared" si="31"/>
        <v>6638.4</v>
      </c>
      <c r="J230" s="240"/>
      <c r="K230" s="225">
        <f t="shared" si="32"/>
        <v>6638.4</v>
      </c>
      <c r="L230" s="240"/>
      <c r="M230" s="228">
        <f t="shared" si="33"/>
        <v>6638.4</v>
      </c>
    </row>
    <row r="231" spans="1:13" ht="38.25" hidden="1" customHeight="1">
      <c r="A231" s="236" t="s">
        <v>435</v>
      </c>
      <c r="B231" s="237">
        <v>466</v>
      </c>
      <c r="C231" s="239" t="s">
        <v>27</v>
      </c>
      <c r="D231" s="239" t="s">
        <v>403</v>
      </c>
      <c r="E231" s="239" t="s">
        <v>454</v>
      </c>
      <c r="F231" s="240">
        <v>6250</v>
      </c>
      <c r="G231" s="240"/>
      <c r="H231" s="240">
        <v>388.4</v>
      </c>
      <c r="I231" s="225">
        <f t="shared" si="31"/>
        <v>6638.4</v>
      </c>
      <c r="J231" s="240"/>
      <c r="K231" s="225">
        <f t="shared" si="32"/>
        <v>6638.4</v>
      </c>
      <c r="L231" s="240"/>
      <c r="M231" s="228">
        <f t="shared" si="33"/>
        <v>6638.4</v>
      </c>
    </row>
    <row r="232" spans="1:13" ht="31.5" hidden="1" customHeight="1">
      <c r="A232" s="231" t="s">
        <v>508</v>
      </c>
      <c r="B232" s="232">
        <v>466</v>
      </c>
      <c r="C232" s="234" t="s">
        <v>27</v>
      </c>
      <c r="D232" s="234" t="s">
        <v>507</v>
      </c>
      <c r="E232" s="234"/>
      <c r="F232" s="235">
        <f>F233</f>
        <v>2150</v>
      </c>
      <c r="G232" s="235">
        <f>G233</f>
        <v>1749.5</v>
      </c>
      <c r="H232" s="235">
        <f>H233</f>
        <v>0</v>
      </c>
      <c r="I232" s="225">
        <f t="shared" si="31"/>
        <v>3899.5</v>
      </c>
      <c r="J232" s="235">
        <f>J233</f>
        <v>-2000</v>
      </c>
      <c r="K232" s="225">
        <f t="shared" si="32"/>
        <v>1899.5</v>
      </c>
      <c r="L232" s="235"/>
      <c r="M232" s="228">
        <f t="shared" si="33"/>
        <v>1899.5</v>
      </c>
    </row>
    <row r="233" spans="1:13" ht="31.5" hidden="1" customHeight="1">
      <c r="A233" s="236" t="s">
        <v>509</v>
      </c>
      <c r="B233" s="237">
        <v>466</v>
      </c>
      <c r="C233" s="276" t="s">
        <v>540</v>
      </c>
      <c r="D233" s="239" t="s">
        <v>506</v>
      </c>
      <c r="E233" s="239"/>
      <c r="F233" s="240">
        <f>F234+F235</f>
        <v>2150</v>
      </c>
      <c r="G233" s="240">
        <f>G234+G235</f>
        <v>1749.5</v>
      </c>
      <c r="H233" s="240">
        <f>H234+H235</f>
        <v>0</v>
      </c>
      <c r="I233" s="225">
        <f t="shared" si="31"/>
        <v>3899.5</v>
      </c>
      <c r="J233" s="240">
        <f>J234</f>
        <v>-2000</v>
      </c>
      <c r="K233" s="225">
        <f t="shared" si="32"/>
        <v>1899.5</v>
      </c>
      <c r="L233" s="240"/>
      <c r="M233" s="228">
        <f t="shared" si="33"/>
        <v>1899.5</v>
      </c>
    </row>
    <row r="234" spans="1:13" ht="23.25" hidden="1" customHeight="1">
      <c r="A234" s="236" t="s">
        <v>502</v>
      </c>
      <c r="B234" s="237">
        <v>466</v>
      </c>
      <c r="C234" s="276" t="s">
        <v>540</v>
      </c>
      <c r="D234" s="239" t="s">
        <v>484</v>
      </c>
      <c r="E234" s="239" t="s">
        <v>114</v>
      </c>
      <c r="F234" s="240"/>
      <c r="G234" s="240">
        <v>1749.5</v>
      </c>
      <c r="H234" s="240">
        <v>437.4</v>
      </c>
      <c r="I234" s="225">
        <f t="shared" si="31"/>
        <v>2186.9</v>
      </c>
      <c r="J234" s="240">
        <v>-2000</v>
      </c>
      <c r="K234" s="225">
        <f t="shared" si="32"/>
        <v>186.90000000000009</v>
      </c>
      <c r="L234" s="240"/>
      <c r="M234" s="228">
        <f t="shared" si="33"/>
        <v>186.90000000000009</v>
      </c>
    </row>
    <row r="235" spans="1:13" ht="31.5" hidden="1" customHeight="1">
      <c r="A235" s="236" t="s">
        <v>501</v>
      </c>
      <c r="B235" s="237">
        <v>466</v>
      </c>
      <c r="C235" s="276" t="s">
        <v>540</v>
      </c>
      <c r="D235" s="239" t="s">
        <v>485</v>
      </c>
      <c r="E235" s="239" t="s">
        <v>114</v>
      </c>
      <c r="F235" s="240">
        <v>2150</v>
      </c>
      <c r="G235" s="240"/>
      <c r="H235" s="240">
        <v>-437.4</v>
      </c>
      <c r="I235" s="225">
        <f t="shared" si="31"/>
        <v>1712.6</v>
      </c>
      <c r="J235" s="240"/>
      <c r="K235" s="225">
        <f t="shared" si="32"/>
        <v>1712.6</v>
      </c>
      <c r="L235" s="240"/>
      <c r="M235" s="228">
        <f t="shared" si="33"/>
        <v>1712.6</v>
      </c>
    </row>
    <row r="236" spans="1:13" ht="24.75" hidden="1" customHeight="1">
      <c r="A236" s="231" t="s">
        <v>462</v>
      </c>
      <c r="B236" s="232">
        <v>466</v>
      </c>
      <c r="C236" s="277" t="s">
        <v>452</v>
      </c>
      <c r="D236" s="239"/>
      <c r="E236" s="239"/>
      <c r="F236" s="235">
        <f>F237</f>
        <v>3000</v>
      </c>
      <c r="G236" s="235">
        <f>G237</f>
        <v>0</v>
      </c>
      <c r="H236" s="235"/>
      <c r="I236" s="225">
        <f t="shared" si="31"/>
        <v>3000</v>
      </c>
      <c r="J236" s="235"/>
      <c r="K236" s="225">
        <f t="shared" si="32"/>
        <v>3000</v>
      </c>
      <c r="L236" s="235"/>
      <c r="M236" s="228">
        <f t="shared" si="33"/>
        <v>3000</v>
      </c>
    </row>
    <row r="237" spans="1:13" ht="28.5" hidden="1" customHeight="1">
      <c r="A237" s="250" t="s">
        <v>149</v>
      </c>
      <c r="B237" s="237">
        <v>466</v>
      </c>
      <c r="C237" s="276" t="s">
        <v>452</v>
      </c>
      <c r="D237" s="239" t="s">
        <v>414</v>
      </c>
      <c r="E237" s="239"/>
      <c r="F237" s="240">
        <f>F238</f>
        <v>3000</v>
      </c>
      <c r="G237" s="240"/>
      <c r="H237" s="240"/>
      <c r="I237" s="225">
        <f t="shared" si="31"/>
        <v>3000</v>
      </c>
      <c r="J237" s="240"/>
      <c r="K237" s="225">
        <f t="shared" si="32"/>
        <v>3000</v>
      </c>
      <c r="L237" s="240"/>
      <c r="M237" s="228">
        <f t="shared" si="33"/>
        <v>3000</v>
      </c>
    </row>
    <row r="238" spans="1:13" ht="32.25" hidden="1" customHeight="1">
      <c r="A238" s="236" t="s">
        <v>115</v>
      </c>
      <c r="B238" s="237">
        <v>466</v>
      </c>
      <c r="C238" s="276" t="s">
        <v>452</v>
      </c>
      <c r="D238" s="239" t="s">
        <v>414</v>
      </c>
      <c r="E238" s="239" t="s">
        <v>114</v>
      </c>
      <c r="F238" s="240">
        <v>3000</v>
      </c>
      <c r="G238" s="240"/>
      <c r="H238" s="240"/>
      <c r="I238" s="225">
        <f t="shared" si="31"/>
        <v>3000</v>
      </c>
      <c r="J238" s="240"/>
      <c r="K238" s="225">
        <f t="shared" si="32"/>
        <v>3000</v>
      </c>
      <c r="L238" s="240"/>
      <c r="M238" s="228">
        <f t="shared" si="33"/>
        <v>3000</v>
      </c>
    </row>
    <row r="239" spans="1:13" ht="30.75" hidden="1" customHeight="1">
      <c r="A239" s="243" t="s">
        <v>222</v>
      </c>
      <c r="B239" s="232">
        <v>466</v>
      </c>
      <c r="C239" s="276"/>
      <c r="D239" s="239"/>
      <c r="E239" s="239"/>
      <c r="F239" s="235">
        <f t="shared" ref="F239:G240" si="37">F240</f>
        <v>5000</v>
      </c>
      <c r="G239" s="235">
        <f t="shared" si="37"/>
        <v>0</v>
      </c>
      <c r="H239" s="235"/>
      <c r="I239" s="225">
        <f t="shared" si="31"/>
        <v>5000</v>
      </c>
      <c r="J239" s="235"/>
      <c r="K239" s="225">
        <f t="shared" si="32"/>
        <v>5000</v>
      </c>
      <c r="L239" s="235"/>
      <c r="M239" s="228">
        <f t="shared" si="33"/>
        <v>5000</v>
      </c>
    </row>
    <row r="240" spans="1:13" ht="33.75" hidden="1" customHeight="1">
      <c r="A240" s="250" t="s">
        <v>149</v>
      </c>
      <c r="B240" s="237">
        <v>466</v>
      </c>
      <c r="C240" s="276" t="s">
        <v>478</v>
      </c>
      <c r="D240" s="239" t="s">
        <v>414</v>
      </c>
      <c r="E240" s="239"/>
      <c r="F240" s="240">
        <f t="shared" si="37"/>
        <v>5000</v>
      </c>
      <c r="G240" s="240">
        <f t="shared" si="37"/>
        <v>0</v>
      </c>
      <c r="H240" s="240"/>
      <c r="I240" s="225">
        <f t="shared" si="31"/>
        <v>5000</v>
      </c>
      <c r="J240" s="240"/>
      <c r="K240" s="225">
        <f t="shared" si="32"/>
        <v>5000</v>
      </c>
      <c r="L240" s="240"/>
      <c r="M240" s="228">
        <f t="shared" si="33"/>
        <v>5000</v>
      </c>
    </row>
    <row r="241" spans="1:13" ht="36" hidden="1" customHeight="1">
      <c r="A241" s="250" t="s">
        <v>115</v>
      </c>
      <c r="B241" s="237">
        <v>466</v>
      </c>
      <c r="C241" s="276" t="s">
        <v>478</v>
      </c>
      <c r="D241" s="239" t="s">
        <v>414</v>
      </c>
      <c r="E241" s="239" t="s">
        <v>114</v>
      </c>
      <c r="F241" s="240">
        <v>5000</v>
      </c>
      <c r="G241" s="240"/>
      <c r="H241" s="240"/>
      <c r="I241" s="225">
        <f t="shared" si="31"/>
        <v>5000</v>
      </c>
      <c r="J241" s="240"/>
      <c r="K241" s="225">
        <f t="shared" si="32"/>
        <v>5000</v>
      </c>
      <c r="L241" s="240"/>
      <c r="M241" s="228">
        <f t="shared" si="33"/>
        <v>5000</v>
      </c>
    </row>
    <row r="242" spans="1:13" ht="27" hidden="1" customHeight="1">
      <c r="A242" s="231" t="s">
        <v>220</v>
      </c>
      <c r="B242" s="232">
        <v>466</v>
      </c>
      <c r="C242" s="233" t="s">
        <v>54</v>
      </c>
      <c r="D242" s="234"/>
      <c r="E242" s="234"/>
      <c r="F242" s="235">
        <f t="shared" ref="F242:G243" si="38">F243</f>
        <v>5000</v>
      </c>
      <c r="G242" s="235">
        <f t="shared" si="38"/>
        <v>0</v>
      </c>
      <c r="H242" s="235"/>
      <c r="I242" s="225">
        <f t="shared" si="31"/>
        <v>5000</v>
      </c>
      <c r="J242" s="235"/>
      <c r="K242" s="225">
        <f t="shared" si="32"/>
        <v>5000</v>
      </c>
      <c r="L242" s="235"/>
      <c r="M242" s="228">
        <f t="shared" si="33"/>
        <v>5000</v>
      </c>
    </row>
    <row r="243" spans="1:13" ht="36.75" hidden="1" customHeight="1">
      <c r="A243" s="250" t="s">
        <v>149</v>
      </c>
      <c r="B243" s="237">
        <v>466</v>
      </c>
      <c r="C243" s="238" t="s">
        <v>54</v>
      </c>
      <c r="D243" s="239" t="s">
        <v>414</v>
      </c>
      <c r="E243" s="239"/>
      <c r="F243" s="240">
        <f t="shared" si="38"/>
        <v>5000</v>
      </c>
      <c r="G243" s="240">
        <f t="shared" si="38"/>
        <v>0</v>
      </c>
      <c r="H243" s="240"/>
      <c r="I243" s="225">
        <f t="shared" si="31"/>
        <v>5000</v>
      </c>
      <c r="J243" s="240"/>
      <c r="K243" s="225">
        <f t="shared" si="32"/>
        <v>5000</v>
      </c>
      <c r="L243" s="240"/>
      <c r="M243" s="228">
        <f t="shared" si="33"/>
        <v>5000</v>
      </c>
    </row>
    <row r="244" spans="1:13" ht="35.25" hidden="1" customHeight="1">
      <c r="A244" s="250" t="s">
        <v>115</v>
      </c>
      <c r="B244" s="237">
        <v>466</v>
      </c>
      <c r="C244" s="238" t="s">
        <v>54</v>
      </c>
      <c r="D244" s="239" t="s">
        <v>414</v>
      </c>
      <c r="E244" s="239" t="s">
        <v>114</v>
      </c>
      <c r="F244" s="240">
        <v>5000</v>
      </c>
      <c r="G244" s="240"/>
      <c r="H244" s="240"/>
      <c r="I244" s="225">
        <f t="shared" si="31"/>
        <v>5000</v>
      </c>
      <c r="J244" s="240"/>
      <c r="K244" s="225">
        <f t="shared" si="32"/>
        <v>5000</v>
      </c>
      <c r="L244" s="240"/>
      <c r="M244" s="228">
        <f t="shared" si="33"/>
        <v>5000</v>
      </c>
    </row>
    <row r="245" spans="1:13" ht="42" hidden="1" customHeight="1">
      <c r="A245" s="243" t="s">
        <v>4</v>
      </c>
      <c r="B245" s="232">
        <v>466</v>
      </c>
      <c r="C245" s="234" t="s">
        <v>55</v>
      </c>
      <c r="D245" s="234" t="s">
        <v>272</v>
      </c>
      <c r="E245" s="239"/>
      <c r="F245" s="235">
        <f>F246</f>
        <v>1258.0999999999999</v>
      </c>
      <c r="G245" s="235">
        <f>G246</f>
        <v>-434.5</v>
      </c>
      <c r="H245" s="235"/>
      <c r="I245" s="225">
        <f t="shared" si="31"/>
        <v>823.59999999999991</v>
      </c>
      <c r="J245" s="235"/>
      <c r="K245" s="225">
        <f t="shared" si="32"/>
        <v>823.59999999999991</v>
      </c>
      <c r="L245" s="235"/>
      <c r="M245" s="228">
        <f t="shared" si="33"/>
        <v>823.59999999999991</v>
      </c>
    </row>
    <row r="246" spans="1:13" ht="30.75" hidden="1" customHeight="1">
      <c r="A246" s="250" t="s">
        <v>523</v>
      </c>
      <c r="B246" s="237">
        <v>466</v>
      </c>
      <c r="C246" s="239" t="s">
        <v>55</v>
      </c>
      <c r="D246" s="239" t="s">
        <v>474</v>
      </c>
      <c r="E246" s="239"/>
      <c r="F246" s="240">
        <f>F247+F248</f>
        <v>1258.0999999999999</v>
      </c>
      <c r="G246" s="240">
        <f>G247+G248</f>
        <v>-434.5</v>
      </c>
      <c r="H246" s="240"/>
      <c r="I246" s="225">
        <f t="shared" si="31"/>
        <v>823.59999999999991</v>
      </c>
      <c r="J246" s="240"/>
      <c r="K246" s="225">
        <f t="shared" si="32"/>
        <v>823.59999999999991</v>
      </c>
      <c r="L246" s="240"/>
      <c r="M246" s="228">
        <f t="shared" si="33"/>
        <v>823.59999999999991</v>
      </c>
    </row>
    <row r="247" spans="1:13" ht="37.5" hidden="1" customHeight="1">
      <c r="A247" s="236" t="s">
        <v>476</v>
      </c>
      <c r="B247" s="237">
        <v>466</v>
      </c>
      <c r="C247" s="239" t="s">
        <v>55</v>
      </c>
      <c r="D247" s="239" t="s">
        <v>473</v>
      </c>
      <c r="E247" s="239" t="s">
        <v>114</v>
      </c>
      <c r="F247" s="240">
        <v>1257.0999999999999</v>
      </c>
      <c r="G247" s="240">
        <v>-434.5</v>
      </c>
      <c r="H247" s="240"/>
      <c r="I247" s="225">
        <f t="shared" si="31"/>
        <v>822.59999999999991</v>
      </c>
      <c r="J247" s="240"/>
      <c r="K247" s="225">
        <f t="shared" si="32"/>
        <v>822.59999999999991</v>
      </c>
      <c r="L247" s="240"/>
      <c r="M247" s="228">
        <f t="shared" si="33"/>
        <v>822.59999999999991</v>
      </c>
    </row>
    <row r="248" spans="1:13" ht="38.25" hidden="1" customHeight="1">
      <c r="A248" s="236" t="s">
        <v>477</v>
      </c>
      <c r="B248" s="237">
        <v>466</v>
      </c>
      <c r="C248" s="239" t="s">
        <v>55</v>
      </c>
      <c r="D248" s="239" t="s">
        <v>475</v>
      </c>
      <c r="E248" s="239" t="s">
        <v>114</v>
      </c>
      <c r="F248" s="240">
        <v>1</v>
      </c>
      <c r="G248" s="240"/>
      <c r="H248" s="240"/>
      <c r="I248" s="225">
        <f t="shared" si="31"/>
        <v>1</v>
      </c>
      <c r="J248" s="240"/>
      <c r="K248" s="225">
        <f t="shared" si="32"/>
        <v>1</v>
      </c>
      <c r="L248" s="240"/>
      <c r="M248" s="228">
        <f t="shared" si="33"/>
        <v>1</v>
      </c>
    </row>
    <row r="249" spans="1:13" ht="27" hidden="1" customHeight="1">
      <c r="A249" s="231" t="s">
        <v>490</v>
      </c>
      <c r="B249" s="232">
        <v>466</v>
      </c>
      <c r="C249" s="234" t="s">
        <v>153</v>
      </c>
      <c r="D249" s="234"/>
      <c r="E249" s="234"/>
      <c r="F249" s="235">
        <f t="shared" ref="F249:G250" si="39">F250</f>
        <v>9700</v>
      </c>
      <c r="G249" s="235">
        <f t="shared" si="39"/>
        <v>0</v>
      </c>
      <c r="H249" s="235"/>
      <c r="I249" s="225">
        <f t="shared" si="31"/>
        <v>9700</v>
      </c>
      <c r="J249" s="235"/>
      <c r="K249" s="225">
        <f t="shared" si="32"/>
        <v>9700</v>
      </c>
      <c r="L249" s="235"/>
      <c r="M249" s="228">
        <f t="shared" si="33"/>
        <v>9700</v>
      </c>
    </row>
    <row r="250" spans="1:13" ht="44.25" hidden="1" customHeight="1">
      <c r="A250" s="231" t="s">
        <v>590</v>
      </c>
      <c r="B250" s="281">
        <v>466</v>
      </c>
      <c r="C250" s="233" t="s">
        <v>50</v>
      </c>
      <c r="D250" s="234" t="s">
        <v>276</v>
      </c>
      <c r="E250" s="234"/>
      <c r="F250" s="235">
        <f t="shared" si="39"/>
        <v>9700</v>
      </c>
      <c r="G250" s="235">
        <f t="shared" si="39"/>
        <v>0</v>
      </c>
      <c r="H250" s="235"/>
      <c r="I250" s="225">
        <f t="shared" si="31"/>
        <v>9700</v>
      </c>
      <c r="J250" s="235"/>
      <c r="K250" s="225">
        <f t="shared" si="32"/>
        <v>9700</v>
      </c>
      <c r="L250" s="235"/>
      <c r="M250" s="228">
        <f t="shared" si="33"/>
        <v>9700</v>
      </c>
    </row>
    <row r="251" spans="1:13" ht="42" hidden="1" customHeight="1">
      <c r="A251" s="236" t="s">
        <v>298</v>
      </c>
      <c r="B251" s="282">
        <v>466</v>
      </c>
      <c r="C251" s="238" t="s">
        <v>50</v>
      </c>
      <c r="D251" s="239" t="s">
        <v>335</v>
      </c>
      <c r="E251" s="239"/>
      <c r="F251" s="240">
        <f>F252+F254</f>
        <v>9700</v>
      </c>
      <c r="G251" s="240"/>
      <c r="H251" s="240"/>
      <c r="I251" s="225">
        <f t="shared" si="31"/>
        <v>9700</v>
      </c>
      <c r="J251" s="240"/>
      <c r="K251" s="225">
        <f t="shared" si="32"/>
        <v>9700</v>
      </c>
      <c r="L251" s="240"/>
      <c r="M251" s="228">
        <f t="shared" si="33"/>
        <v>9700</v>
      </c>
    </row>
    <row r="252" spans="1:13" ht="38.25" hidden="1" customHeight="1">
      <c r="A252" s="236" t="s">
        <v>10</v>
      </c>
      <c r="B252" s="282">
        <v>466</v>
      </c>
      <c r="C252" s="238" t="s">
        <v>50</v>
      </c>
      <c r="D252" s="239" t="s">
        <v>449</v>
      </c>
      <c r="E252" s="234"/>
      <c r="F252" s="240">
        <f>SUM(F253)</f>
        <v>1500</v>
      </c>
      <c r="G252" s="240"/>
      <c r="H252" s="240"/>
      <c r="I252" s="225">
        <f t="shared" si="31"/>
        <v>1500</v>
      </c>
      <c r="J252" s="240"/>
      <c r="K252" s="225">
        <f t="shared" si="32"/>
        <v>1500</v>
      </c>
      <c r="L252" s="240"/>
      <c r="M252" s="228">
        <f t="shared" si="33"/>
        <v>1500</v>
      </c>
    </row>
    <row r="253" spans="1:13" ht="27.75" hidden="1" customHeight="1">
      <c r="A253" s="250" t="s">
        <v>90</v>
      </c>
      <c r="B253" s="282">
        <v>466</v>
      </c>
      <c r="C253" s="238" t="s">
        <v>50</v>
      </c>
      <c r="D253" s="239" t="s">
        <v>449</v>
      </c>
      <c r="E253" s="239" t="s">
        <v>88</v>
      </c>
      <c r="F253" s="240">
        <v>1500</v>
      </c>
      <c r="G253" s="240"/>
      <c r="H253" s="240"/>
      <c r="I253" s="225">
        <f t="shared" si="31"/>
        <v>1500</v>
      </c>
      <c r="J253" s="240"/>
      <c r="K253" s="225">
        <f t="shared" si="32"/>
        <v>1500</v>
      </c>
      <c r="L253" s="240"/>
      <c r="M253" s="228">
        <f t="shared" si="33"/>
        <v>1500</v>
      </c>
    </row>
    <row r="254" spans="1:13" ht="46.5" hidden="1" customHeight="1">
      <c r="A254" s="246" t="s">
        <v>436</v>
      </c>
      <c r="B254" s="282">
        <v>466</v>
      </c>
      <c r="C254" s="238" t="s">
        <v>50</v>
      </c>
      <c r="D254" s="239" t="s">
        <v>486</v>
      </c>
      <c r="E254" s="239"/>
      <c r="F254" s="240">
        <f>F255</f>
        <v>8200</v>
      </c>
      <c r="G254" s="240"/>
      <c r="H254" s="240"/>
      <c r="I254" s="225">
        <f t="shared" si="31"/>
        <v>8200</v>
      </c>
      <c r="J254" s="240"/>
      <c r="K254" s="225">
        <f t="shared" si="32"/>
        <v>8200</v>
      </c>
      <c r="L254" s="240"/>
      <c r="M254" s="228">
        <f t="shared" si="33"/>
        <v>8200</v>
      </c>
    </row>
    <row r="255" spans="1:13" ht="32.25" hidden="1" customHeight="1">
      <c r="A255" s="250" t="s">
        <v>90</v>
      </c>
      <c r="B255" s="282">
        <v>466</v>
      </c>
      <c r="C255" s="238" t="s">
        <v>50</v>
      </c>
      <c r="D255" s="239" t="s">
        <v>486</v>
      </c>
      <c r="E255" s="239" t="s">
        <v>88</v>
      </c>
      <c r="F255" s="240">
        <v>8200</v>
      </c>
      <c r="G255" s="240"/>
      <c r="H255" s="240"/>
      <c r="I255" s="225">
        <f t="shared" si="31"/>
        <v>8200</v>
      </c>
      <c r="J255" s="240"/>
      <c r="K255" s="225">
        <f t="shared" si="32"/>
        <v>8200</v>
      </c>
      <c r="L255" s="240"/>
      <c r="M255" s="228">
        <f t="shared" si="33"/>
        <v>8200</v>
      </c>
    </row>
    <row r="256" spans="1:13" ht="30.75" hidden="1" customHeight="1">
      <c r="A256" s="231" t="s">
        <v>49</v>
      </c>
      <c r="B256" s="234" t="s">
        <v>479</v>
      </c>
      <c r="C256" s="234" t="s">
        <v>480</v>
      </c>
      <c r="D256" s="234"/>
      <c r="E256" s="234"/>
      <c r="F256" s="235">
        <f t="shared" ref="F256:G257" si="40">F257</f>
        <v>1000</v>
      </c>
      <c r="G256" s="235">
        <f t="shared" si="40"/>
        <v>0</v>
      </c>
      <c r="H256" s="235">
        <f>H257</f>
        <v>-388.5</v>
      </c>
      <c r="I256" s="225">
        <f t="shared" si="31"/>
        <v>611.5</v>
      </c>
      <c r="J256" s="235"/>
      <c r="K256" s="225">
        <f t="shared" si="32"/>
        <v>611.5</v>
      </c>
      <c r="L256" s="235"/>
      <c r="M256" s="228">
        <f t="shared" si="33"/>
        <v>611.5</v>
      </c>
    </row>
    <row r="257" spans="1:13" ht="26.25" hidden="1" customHeight="1">
      <c r="A257" s="250" t="s">
        <v>149</v>
      </c>
      <c r="B257" s="237">
        <v>466</v>
      </c>
      <c r="C257" s="239" t="s">
        <v>480</v>
      </c>
      <c r="D257" s="239" t="s">
        <v>414</v>
      </c>
      <c r="E257" s="239"/>
      <c r="F257" s="240">
        <f t="shared" si="40"/>
        <v>1000</v>
      </c>
      <c r="G257" s="240"/>
      <c r="H257" s="240">
        <f>H258</f>
        <v>-388.5</v>
      </c>
      <c r="I257" s="225">
        <f t="shared" si="31"/>
        <v>611.5</v>
      </c>
      <c r="J257" s="240"/>
      <c r="K257" s="225">
        <f t="shared" si="32"/>
        <v>611.5</v>
      </c>
      <c r="L257" s="240"/>
      <c r="M257" s="228">
        <f t="shared" si="33"/>
        <v>611.5</v>
      </c>
    </row>
    <row r="258" spans="1:13" ht="30" hidden="1" customHeight="1">
      <c r="A258" s="250" t="s">
        <v>115</v>
      </c>
      <c r="B258" s="237">
        <v>466</v>
      </c>
      <c r="C258" s="239" t="s">
        <v>480</v>
      </c>
      <c r="D258" s="239" t="s">
        <v>414</v>
      </c>
      <c r="E258" s="239" t="s">
        <v>114</v>
      </c>
      <c r="F258" s="240">
        <v>1000</v>
      </c>
      <c r="G258" s="240"/>
      <c r="H258" s="240">
        <v>-388.5</v>
      </c>
      <c r="I258" s="225">
        <f t="shared" si="31"/>
        <v>611.5</v>
      </c>
      <c r="J258" s="240"/>
      <c r="K258" s="225">
        <f t="shared" si="32"/>
        <v>611.5</v>
      </c>
      <c r="L258" s="240"/>
      <c r="M258" s="228">
        <f t="shared" si="33"/>
        <v>611.5</v>
      </c>
    </row>
    <row r="259" spans="1:13" ht="24.95" customHeight="1">
      <c r="A259" s="272" t="s">
        <v>253</v>
      </c>
      <c r="B259" s="281">
        <v>475</v>
      </c>
      <c r="C259" s="238"/>
      <c r="D259" s="239"/>
      <c r="E259" s="239"/>
      <c r="F259" s="235">
        <f>SUM(F260,F307,F313)</f>
        <v>676093.2</v>
      </c>
      <c r="G259" s="235">
        <f>SUM(G260,G307,G313)</f>
        <v>8617.6</v>
      </c>
      <c r="H259" s="235"/>
      <c r="I259" s="225">
        <f t="shared" si="31"/>
        <v>684710.79999999993</v>
      </c>
      <c r="J259" s="235"/>
      <c r="K259" s="225">
        <f t="shared" si="32"/>
        <v>684710.79999999993</v>
      </c>
      <c r="L259" s="235"/>
      <c r="M259" s="228">
        <f t="shared" si="33"/>
        <v>684710.79999999993</v>
      </c>
    </row>
    <row r="260" spans="1:13" ht="32.25" hidden="1" customHeight="1">
      <c r="A260" s="247" t="s">
        <v>99</v>
      </c>
      <c r="B260" s="281">
        <v>475</v>
      </c>
      <c r="C260" s="233" t="s">
        <v>98</v>
      </c>
      <c r="D260" s="234"/>
      <c r="E260" s="234"/>
      <c r="F260" s="235">
        <f>SUM(F261,F272,F295,F286)</f>
        <v>670006</v>
      </c>
      <c r="G260" s="235">
        <f>SUM(G261,G272,G295,G286)</f>
        <v>8617.6</v>
      </c>
      <c r="H260" s="235"/>
      <c r="I260" s="225">
        <f t="shared" si="31"/>
        <v>678623.6</v>
      </c>
      <c r="J260" s="235"/>
      <c r="K260" s="225">
        <f t="shared" si="32"/>
        <v>678623.6</v>
      </c>
      <c r="L260" s="235"/>
      <c r="M260" s="228">
        <f t="shared" si="33"/>
        <v>678623.6</v>
      </c>
    </row>
    <row r="261" spans="1:13" ht="24.95" hidden="1" customHeight="1">
      <c r="A261" s="231" t="s">
        <v>221</v>
      </c>
      <c r="B261" s="281">
        <v>475</v>
      </c>
      <c r="C261" s="233" t="s">
        <v>254</v>
      </c>
      <c r="D261" s="234"/>
      <c r="E261" s="234"/>
      <c r="F261" s="235">
        <f t="shared" ref="F261:G263" si="41">SUM(F262)</f>
        <v>207635.5</v>
      </c>
      <c r="G261" s="235">
        <f t="shared" si="41"/>
        <v>3276</v>
      </c>
      <c r="H261" s="235"/>
      <c r="I261" s="225">
        <f t="shared" si="31"/>
        <v>210911.5</v>
      </c>
      <c r="J261" s="235"/>
      <c r="K261" s="225">
        <f t="shared" si="32"/>
        <v>210911.5</v>
      </c>
      <c r="L261" s="235"/>
      <c r="M261" s="228">
        <f t="shared" si="33"/>
        <v>210911.5</v>
      </c>
    </row>
    <row r="262" spans="1:13" ht="30.75" hidden="1" customHeight="1">
      <c r="A262" s="247" t="s">
        <v>576</v>
      </c>
      <c r="B262" s="281">
        <v>475</v>
      </c>
      <c r="C262" s="233" t="s">
        <v>254</v>
      </c>
      <c r="D262" s="234" t="s">
        <v>199</v>
      </c>
      <c r="E262" s="239"/>
      <c r="F262" s="235">
        <f t="shared" si="41"/>
        <v>207635.5</v>
      </c>
      <c r="G262" s="235">
        <f t="shared" si="41"/>
        <v>3276</v>
      </c>
      <c r="H262" s="235"/>
      <c r="I262" s="225">
        <f t="shared" si="31"/>
        <v>210911.5</v>
      </c>
      <c r="J262" s="235"/>
      <c r="K262" s="225">
        <f t="shared" si="32"/>
        <v>210911.5</v>
      </c>
      <c r="L262" s="235"/>
      <c r="M262" s="228">
        <f t="shared" si="33"/>
        <v>210911.5</v>
      </c>
    </row>
    <row r="263" spans="1:13" ht="24.95" hidden="1" customHeight="1">
      <c r="A263" s="244" t="s">
        <v>11</v>
      </c>
      <c r="B263" s="281">
        <v>475</v>
      </c>
      <c r="C263" s="233" t="s">
        <v>254</v>
      </c>
      <c r="D263" s="234" t="s">
        <v>200</v>
      </c>
      <c r="E263" s="234"/>
      <c r="F263" s="235">
        <f t="shared" si="41"/>
        <v>207635.5</v>
      </c>
      <c r="G263" s="235">
        <f t="shared" si="41"/>
        <v>3276</v>
      </c>
      <c r="H263" s="235"/>
      <c r="I263" s="225">
        <f t="shared" si="31"/>
        <v>210911.5</v>
      </c>
      <c r="J263" s="235"/>
      <c r="K263" s="225">
        <f t="shared" si="32"/>
        <v>210911.5</v>
      </c>
      <c r="L263" s="235"/>
      <c r="M263" s="228">
        <f t="shared" si="33"/>
        <v>210911.5</v>
      </c>
    </row>
    <row r="264" spans="1:13" ht="35.25" hidden="1" customHeight="1">
      <c r="A264" s="245" t="s">
        <v>300</v>
      </c>
      <c r="B264" s="282">
        <v>475</v>
      </c>
      <c r="C264" s="238" t="s">
        <v>254</v>
      </c>
      <c r="D264" s="239" t="s">
        <v>323</v>
      </c>
      <c r="E264" s="234"/>
      <c r="F264" s="240">
        <f>SUM(F265,F268)</f>
        <v>207635.5</v>
      </c>
      <c r="G264" s="240">
        <f>SUM(G265,G268)</f>
        <v>3276</v>
      </c>
      <c r="H264" s="240"/>
      <c r="I264" s="225">
        <f t="shared" si="31"/>
        <v>210911.5</v>
      </c>
      <c r="J264" s="240"/>
      <c r="K264" s="225">
        <f t="shared" si="32"/>
        <v>210911.5</v>
      </c>
      <c r="L264" s="240"/>
      <c r="M264" s="228">
        <f t="shared" si="33"/>
        <v>210911.5</v>
      </c>
    </row>
    <row r="265" spans="1:13" ht="79.5" hidden="1" customHeight="1">
      <c r="A265" s="245" t="s">
        <v>208</v>
      </c>
      <c r="B265" s="282">
        <v>475</v>
      </c>
      <c r="C265" s="238" t="s">
        <v>254</v>
      </c>
      <c r="D265" s="239" t="s">
        <v>324</v>
      </c>
      <c r="E265" s="239"/>
      <c r="F265" s="267">
        <f>F266+F267</f>
        <v>128194.5</v>
      </c>
      <c r="G265" s="267">
        <f>G266+G267</f>
        <v>3276</v>
      </c>
      <c r="H265" s="267"/>
      <c r="I265" s="225">
        <f t="shared" si="31"/>
        <v>131470.5</v>
      </c>
      <c r="J265" s="267"/>
      <c r="K265" s="225">
        <f t="shared" si="32"/>
        <v>131470.5</v>
      </c>
      <c r="L265" s="267"/>
      <c r="M265" s="228">
        <f t="shared" si="33"/>
        <v>131470.5</v>
      </c>
    </row>
    <row r="266" spans="1:13" ht="32.25" hidden="1" customHeight="1">
      <c r="A266" s="250" t="s">
        <v>455</v>
      </c>
      <c r="B266" s="282">
        <v>475</v>
      </c>
      <c r="C266" s="238" t="s">
        <v>254</v>
      </c>
      <c r="D266" s="239" t="s">
        <v>324</v>
      </c>
      <c r="E266" s="239" t="s">
        <v>426</v>
      </c>
      <c r="F266" s="267">
        <v>126912</v>
      </c>
      <c r="G266" s="267">
        <v>3230.5</v>
      </c>
      <c r="H266" s="267"/>
      <c r="I266" s="225">
        <f t="shared" si="31"/>
        <v>130142.5</v>
      </c>
      <c r="J266" s="267"/>
      <c r="K266" s="225">
        <f t="shared" si="32"/>
        <v>130142.5</v>
      </c>
      <c r="L266" s="267"/>
      <c r="M266" s="228">
        <f t="shared" si="33"/>
        <v>130142.5</v>
      </c>
    </row>
    <row r="267" spans="1:13" ht="24" hidden="1" customHeight="1">
      <c r="A267" s="250" t="s">
        <v>84</v>
      </c>
      <c r="B267" s="282">
        <v>475</v>
      </c>
      <c r="C267" s="238" t="s">
        <v>254</v>
      </c>
      <c r="D267" s="239" t="s">
        <v>464</v>
      </c>
      <c r="E267" s="239" t="s">
        <v>426</v>
      </c>
      <c r="F267" s="267">
        <v>1282.5</v>
      </c>
      <c r="G267" s="267">
        <v>45.5</v>
      </c>
      <c r="H267" s="267"/>
      <c r="I267" s="225">
        <f t="shared" si="31"/>
        <v>1328</v>
      </c>
      <c r="J267" s="267"/>
      <c r="K267" s="225">
        <f t="shared" si="32"/>
        <v>1328</v>
      </c>
      <c r="L267" s="267"/>
      <c r="M267" s="228">
        <f t="shared" si="33"/>
        <v>1328</v>
      </c>
    </row>
    <row r="268" spans="1:13" ht="45.75" hidden="1" customHeight="1">
      <c r="A268" s="245" t="s">
        <v>256</v>
      </c>
      <c r="B268" s="282">
        <v>475</v>
      </c>
      <c r="C268" s="238" t="s">
        <v>254</v>
      </c>
      <c r="D268" s="239" t="s">
        <v>325</v>
      </c>
      <c r="E268" s="239"/>
      <c r="F268" s="240">
        <f>F269+F270+F271</f>
        <v>79441</v>
      </c>
      <c r="G268" s="240">
        <f>G269+G270+G271</f>
        <v>0</v>
      </c>
      <c r="H268" s="240"/>
      <c r="I268" s="225">
        <f t="shared" si="31"/>
        <v>79441</v>
      </c>
      <c r="J268" s="240"/>
      <c r="K268" s="225">
        <f t="shared" si="32"/>
        <v>79441</v>
      </c>
      <c r="L268" s="240"/>
      <c r="M268" s="228">
        <f t="shared" si="33"/>
        <v>79441</v>
      </c>
    </row>
    <row r="269" spans="1:13" ht="23.25" hidden="1" customHeight="1">
      <c r="A269" s="250" t="s">
        <v>455</v>
      </c>
      <c r="B269" s="276">
        <v>475</v>
      </c>
      <c r="C269" s="276" t="s">
        <v>385</v>
      </c>
      <c r="D269" s="239" t="s">
        <v>325</v>
      </c>
      <c r="E269" s="239" t="s">
        <v>426</v>
      </c>
      <c r="F269" s="240">
        <v>34119</v>
      </c>
      <c r="G269" s="240"/>
      <c r="H269" s="240"/>
      <c r="I269" s="225">
        <f t="shared" ref="I269:I332" si="42">F269+G269+H269</f>
        <v>34119</v>
      </c>
      <c r="J269" s="240"/>
      <c r="K269" s="225">
        <f t="shared" ref="K269:K332" si="43">I269+J269</f>
        <v>34119</v>
      </c>
      <c r="L269" s="240"/>
      <c r="M269" s="228">
        <f t="shared" ref="M269:M332" si="44">K269+L269</f>
        <v>34119</v>
      </c>
    </row>
    <row r="270" spans="1:13" ht="26.25" hidden="1" customHeight="1">
      <c r="A270" s="250" t="s">
        <v>84</v>
      </c>
      <c r="B270" s="276">
        <v>475</v>
      </c>
      <c r="C270" s="276" t="s">
        <v>385</v>
      </c>
      <c r="D270" s="239" t="s">
        <v>369</v>
      </c>
      <c r="E270" s="239" t="s">
        <v>426</v>
      </c>
      <c r="F270" s="240">
        <v>31075</v>
      </c>
      <c r="G270" s="240"/>
      <c r="H270" s="240"/>
      <c r="I270" s="225">
        <f t="shared" si="42"/>
        <v>31075</v>
      </c>
      <c r="J270" s="240"/>
      <c r="K270" s="225">
        <f t="shared" si="43"/>
        <v>31075</v>
      </c>
      <c r="L270" s="240"/>
      <c r="M270" s="228">
        <f t="shared" si="44"/>
        <v>31075</v>
      </c>
    </row>
    <row r="271" spans="1:13" ht="25.5" hidden="1" customHeight="1">
      <c r="A271" s="250" t="s">
        <v>495</v>
      </c>
      <c r="B271" s="276">
        <v>475</v>
      </c>
      <c r="C271" s="276" t="s">
        <v>385</v>
      </c>
      <c r="D271" s="239" t="s">
        <v>494</v>
      </c>
      <c r="E271" s="239" t="s">
        <v>426</v>
      </c>
      <c r="F271" s="240">
        <v>14247</v>
      </c>
      <c r="G271" s="240"/>
      <c r="H271" s="240"/>
      <c r="I271" s="225">
        <f t="shared" si="42"/>
        <v>14247</v>
      </c>
      <c r="J271" s="240"/>
      <c r="K271" s="225">
        <f t="shared" si="43"/>
        <v>14247</v>
      </c>
      <c r="L271" s="240"/>
      <c r="M271" s="228">
        <f t="shared" si="44"/>
        <v>14247</v>
      </c>
    </row>
    <row r="272" spans="1:13" ht="27" hidden="1" customHeight="1">
      <c r="A272" s="243" t="s">
        <v>222</v>
      </c>
      <c r="B272" s="281">
        <v>475</v>
      </c>
      <c r="C272" s="233" t="s">
        <v>255</v>
      </c>
      <c r="D272" s="234"/>
      <c r="E272" s="234"/>
      <c r="F272" s="235">
        <f t="shared" ref="F272:G273" si="45">SUM(F273)</f>
        <v>402553.5</v>
      </c>
      <c r="G272" s="235">
        <f t="shared" si="45"/>
        <v>5341.6</v>
      </c>
      <c r="H272" s="235"/>
      <c r="I272" s="225">
        <f t="shared" si="42"/>
        <v>407895.1</v>
      </c>
      <c r="J272" s="235"/>
      <c r="K272" s="225">
        <f t="shared" si="43"/>
        <v>407895.1</v>
      </c>
      <c r="L272" s="235"/>
      <c r="M272" s="228">
        <f t="shared" si="44"/>
        <v>407895.1</v>
      </c>
    </row>
    <row r="273" spans="1:13" ht="27.75" hidden="1" customHeight="1">
      <c r="A273" s="243" t="s">
        <v>124</v>
      </c>
      <c r="B273" s="281">
        <v>475</v>
      </c>
      <c r="C273" s="233" t="s">
        <v>255</v>
      </c>
      <c r="D273" s="234" t="s">
        <v>263</v>
      </c>
      <c r="E273" s="234"/>
      <c r="F273" s="235">
        <f t="shared" si="45"/>
        <v>402553.5</v>
      </c>
      <c r="G273" s="235">
        <f t="shared" si="45"/>
        <v>5341.6</v>
      </c>
      <c r="H273" s="235"/>
      <c r="I273" s="225">
        <f t="shared" si="42"/>
        <v>407895.1</v>
      </c>
      <c r="J273" s="235"/>
      <c r="K273" s="225">
        <f t="shared" si="43"/>
        <v>407895.1</v>
      </c>
      <c r="L273" s="235"/>
      <c r="M273" s="228">
        <f t="shared" si="44"/>
        <v>407895.1</v>
      </c>
    </row>
    <row r="274" spans="1:13" ht="44.25" hidden="1" customHeight="1">
      <c r="A274" s="245" t="s">
        <v>301</v>
      </c>
      <c r="B274" s="282">
        <v>475</v>
      </c>
      <c r="C274" s="238" t="s">
        <v>255</v>
      </c>
      <c r="D274" s="239" t="s">
        <v>326</v>
      </c>
      <c r="E274" s="239"/>
      <c r="F274" s="240">
        <f>SUM(F275,F278)</f>
        <v>402553.5</v>
      </c>
      <c r="G274" s="240">
        <f>SUM(G275,G278)</f>
        <v>5341.6</v>
      </c>
      <c r="H274" s="240"/>
      <c r="I274" s="225">
        <f t="shared" si="42"/>
        <v>407895.1</v>
      </c>
      <c r="J274" s="240"/>
      <c r="K274" s="225">
        <f t="shared" si="43"/>
        <v>407895.1</v>
      </c>
      <c r="L274" s="240"/>
      <c r="M274" s="228">
        <f t="shared" si="44"/>
        <v>407895.1</v>
      </c>
    </row>
    <row r="275" spans="1:13" ht="90" hidden="1" customHeight="1">
      <c r="A275" s="245" t="s">
        <v>209</v>
      </c>
      <c r="B275" s="282">
        <v>475</v>
      </c>
      <c r="C275" s="238" t="s">
        <v>255</v>
      </c>
      <c r="D275" s="239" t="s">
        <v>327</v>
      </c>
      <c r="E275" s="239"/>
      <c r="F275" s="267">
        <f>F276+F277</f>
        <v>225681.6</v>
      </c>
      <c r="G275" s="267">
        <f>G276+G277</f>
        <v>4397</v>
      </c>
      <c r="H275" s="267"/>
      <c r="I275" s="225">
        <f t="shared" si="42"/>
        <v>230078.6</v>
      </c>
      <c r="J275" s="267"/>
      <c r="K275" s="225">
        <f t="shared" si="43"/>
        <v>230078.6</v>
      </c>
      <c r="L275" s="267"/>
      <c r="M275" s="228">
        <f t="shared" si="44"/>
        <v>230078.6</v>
      </c>
    </row>
    <row r="276" spans="1:13" ht="26.25" hidden="1" customHeight="1">
      <c r="A276" s="250" t="s">
        <v>455</v>
      </c>
      <c r="B276" s="282">
        <v>475</v>
      </c>
      <c r="C276" s="238" t="s">
        <v>255</v>
      </c>
      <c r="D276" s="239" t="s">
        <v>327</v>
      </c>
      <c r="E276" s="239" t="s">
        <v>426</v>
      </c>
      <c r="F276" s="267">
        <v>223425</v>
      </c>
      <c r="G276" s="267">
        <v>4329.6000000000004</v>
      </c>
      <c r="H276" s="267"/>
      <c r="I276" s="225">
        <f t="shared" si="42"/>
        <v>227754.6</v>
      </c>
      <c r="J276" s="267"/>
      <c r="K276" s="225">
        <f t="shared" si="43"/>
        <v>227754.6</v>
      </c>
      <c r="L276" s="267"/>
      <c r="M276" s="228">
        <f t="shared" si="44"/>
        <v>227754.6</v>
      </c>
    </row>
    <row r="277" spans="1:13" ht="18" hidden="1" customHeight="1">
      <c r="A277" s="250" t="s">
        <v>84</v>
      </c>
      <c r="B277" s="282">
        <v>475</v>
      </c>
      <c r="C277" s="238" t="s">
        <v>255</v>
      </c>
      <c r="D277" s="239" t="s">
        <v>463</v>
      </c>
      <c r="E277" s="239" t="s">
        <v>426</v>
      </c>
      <c r="F277" s="267">
        <v>2256.6</v>
      </c>
      <c r="G277" s="267">
        <v>67.400000000000006</v>
      </c>
      <c r="H277" s="267"/>
      <c r="I277" s="225">
        <f t="shared" si="42"/>
        <v>2324</v>
      </c>
      <c r="J277" s="267"/>
      <c r="K277" s="225">
        <f t="shared" si="43"/>
        <v>2324</v>
      </c>
      <c r="L277" s="267"/>
      <c r="M277" s="228">
        <f t="shared" si="44"/>
        <v>2324</v>
      </c>
    </row>
    <row r="278" spans="1:13" ht="40.5" hidden="1" customHeight="1">
      <c r="A278" s="245" t="s">
        <v>210</v>
      </c>
      <c r="B278" s="282">
        <v>475</v>
      </c>
      <c r="C278" s="238" t="s">
        <v>255</v>
      </c>
      <c r="D278" s="239" t="s">
        <v>328</v>
      </c>
      <c r="E278" s="239"/>
      <c r="F278" s="240">
        <f>F279+F280+F281+F282+F283+F284+F285</f>
        <v>176871.9</v>
      </c>
      <c r="G278" s="240">
        <f>G279+G280+G281+G282+G283+G284+G285</f>
        <v>944.6</v>
      </c>
      <c r="H278" s="240"/>
      <c r="I278" s="225">
        <f t="shared" si="42"/>
        <v>177816.5</v>
      </c>
      <c r="J278" s="240"/>
      <c r="K278" s="225">
        <f t="shared" si="43"/>
        <v>177816.5</v>
      </c>
      <c r="L278" s="240"/>
      <c r="M278" s="228">
        <f t="shared" si="44"/>
        <v>177816.5</v>
      </c>
    </row>
    <row r="279" spans="1:13" ht="27.75" hidden="1" customHeight="1">
      <c r="A279" s="250" t="s">
        <v>455</v>
      </c>
      <c r="B279" s="282">
        <v>475</v>
      </c>
      <c r="C279" s="238" t="s">
        <v>255</v>
      </c>
      <c r="D279" s="239" t="s">
        <v>328</v>
      </c>
      <c r="E279" s="239" t="s">
        <v>426</v>
      </c>
      <c r="F279" s="240">
        <v>62648</v>
      </c>
      <c r="G279" s="240"/>
      <c r="H279" s="240"/>
      <c r="I279" s="225">
        <f t="shared" si="42"/>
        <v>62648</v>
      </c>
      <c r="J279" s="240"/>
      <c r="K279" s="225">
        <f t="shared" si="43"/>
        <v>62648</v>
      </c>
      <c r="L279" s="240"/>
      <c r="M279" s="228">
        <f t="shared" si="44"/>
        <v>62648</v>
      </c>
    </row>
    <row r="280" spans="1:13" ht="24" hidden="1" customHeight="1">
      <c r="A280" s="250" t="s">
        <v>84</v>
      </c>
      <c r="B280" s="282">
        <v>475</v>
      </c>
      <c r="C280" s="238" t="s">
        <v>255</v>
      </c>
      <c r="D280" s="239" t="s">
        <v>444</v>
      </c>
      <c r="E280" s="239" t="s">
        <v>426</v>
      </c>
      <c r="F280" s="240">
        <v>59866</v>
      </c>
      <c r="G280" s="240"/>
      <c r="H280" s="240"/>
      <c r="I280" s="225">
        <f t="shared" si="42"/>
        <v>59866</v>
      </c>
      <c r="J280" s="240"/>
      <c r="K280" s="225">
        <f t="shared" si="43"/>
        <v>59866</v>
      </c>
      <c r="L280" s="240"/>
      <c r="M280" s="228">
        <f t="shared" si="44"/>
        <v>59866</v>
      </c>
    </row>
    <row r="281" spans="1:13" ht="30.75" hidden="1" customHeight="1">
      <c r="A281" s="250" t="s">
        <v>495</v>
      </c>
      <c r="B281" s="282">
        <v>475</v>
      </c>
      <c r="C281" s="238" t="s">
        <v>255</v>
      </c>
      <c r="D281" s="239" t="s">
        <v>498</v>
      </c>
      <c r="E281" s="239" t="s">
        <v>426</v>
      </c>
      <c r="F281" s="240">
        <v>6218</v>
      </c>
      <c r="G281" s="240"/>
      <c r="H281" s="240"/>
      <c r="I281" s="225">
        <f t="shared" si="42"/>
        <v>6218</v>
      </c>
      <c r="J281" s="240"/>
      <c r="K281" s="225">
        <f t="shared" si="43"/>
        <v>6218</v>
      </c>
      <c r="L281" s="240"/>
      <c r="M281" s="228">
        <f t="shared" si="44"/>
        <v>6218</v>
      </c>
    </row>
    <row r="282" spans="1:13" ht="30.75" hidden="1" customHeight="1">
      <c r="A282" s="246" t="s">
        <v>533</v>
      </c>
      <c r="B282" s="282">
        <v>475</v>
      </c>
      <c r="C282" s="238" t="s">
        <v>255</v>
      </c>
      <c r="D282" s="239" t="s">
        <v>534</v>
      </c>
      <c r="E282" s="239" t="s">
        <v>471</v>
      </c>
      <c r="F282" s="240">
        <v>17030.16</v>
      </c>
      <c r="G282" s="240"/>
      <c r="H282" s="240"/>
      <c r="I282" s="225">
        <f t="shared" si="42"/>
        <v>17030.16</v>
      </c>
      <c r="J282" s="240"/>
      <c r="K282" s="225">
        <f t="shared" si="43"/>
        <v>17030.16</v>
      </c>
      <c r="L282" s="240"/>
      <c r="M282" s="228">
        <f t="shared" si="44"/>
        <v>17030.16</v>
      </c>
    </row>
    <row r="283" spans="1:13" ht="30.75" hidden="1" customHeight="1">
      <c r="A283" s="246" t="s">
        <v>535</v>
      </c>
      <c r="B283" s="282">
        <v>475</v>
      </c>
      <c r="C283" s="238" t="s">
        <v>255</v>
      </c>
      <c r="D283" s="239" t="s">
        <v>536</v>
      </c>
      <c r="E283" s="239" t="s">
        <v>471</v>
      </c>
      <c r="F283" s="240">
        <v>16309.74</v>
      </c>
      <c r="G283" s="240"/>
      <c r="H283" s="240"/>
      <c r="I283" s="225">
        <f t="shared" si="42"/>
        <v>16309.74</v>
      </c>
      <c r="J283" s="240"/>
      <c r="K283" s="225">
        <f t="shared" si="43"/>
        <v>16309.74</v>
      </c>
      <c r="L283" s="240"/>
      <c r="M283" s="228">
        <f t="shared" si="44"/>
        <v>16309.74</v>
      </c>
    </row>
    <row r="284" spans="1:13" ht="30.75" hidden="1" customHeight="1">
      <c r="A284" s="246" t="s">
        <v>537</v>
      </c>
      <c r="B284" s="282">
        <v>475</v>
      </c>
      <c r="C284" s="238" t="s">
        <v>255</v>
      </c>
      <c r="D284" s="239" t="s">
        <v>538</v>
      </c>
      <c r="E284" s="239" t="s">
        <v>471</v>
      </c>
      <c r="F284" s="240">
        <v>14800</v>
      </c>
      <c r="G284" s="240"/>
      <c r="H284" s="240"/>
      <c r="I284" s="225">
        <f t="shared" si="42"/>
        <v>14800</v>
      </c>
      <c r="J284" s="240"/>
      <c r="K284" s="225">
        <f t="shared" si="43"/>
        <v>14800</v>
      </c>
      <c r="L284" s="240"/>
      <c r="M284" s="228">
        <f t="shared" si="44"/>
        <v>14800</v>
      </c>
    </row>
    <row r="285" spans="1:13" ht="30.75" hidden="1" customHeight="1">
      <c r="A285" s="283" t="s">
        <v>595</v>
      </c>
      <c r="B285" s="282">
        <v>475</v>
      </c>
      <c r="C285" s="238" t="s">
        <v>255</v>
      </c>
      <c r="D285" s="239" t="s">
        <v>596</v>
      </c>
      <c r="E285" s="239" t="s">
        <v>471</v>
      </c>
      <c r="F285" s="240"/>
      <c r="G285" s="240">
        <v>944.6</v>
      </c>
      <c r="H285" s="240"/>
      <c r="I285" s="225">
        <f t="shared" si="42"/>
        <v>944.6</v>
      </c>
      <c r="J285" s="240"/>
      <c r="K285" s="225">
        <f t="shared" si="43"/>
        <v>944.6</v>
      </c>
      <c r="L285" s="240"/>
      <c r="M285" s="228">
        <f t="shared" si="44"/>
        <v>944.6</v>
      </c>
    </row>
    <row r="286" spans="1:13" ht="23.25" hidden="1" customHeight="1">
      <c r="A286" s="243" t="s">
        <v>384</v>
      </c>
      <c r="B286" s="281">
        <v>475</v>
      </c>
      <c r="C286" s="234" t="s">
        <v>381</v>
      </c>
      <c r="D286" s="239"/>
      <c r="E286" s="239"/>
      <c r="F286" s="235">
        <f t="shared" ref="F286:G287" si="46">SUM(F287)</f>
        <v>44133</v>
      </c>
      <c r="G286" s="235">
        <f t="shared" si="46"/>
        <v>0</v>
      </c>
      <c r="H286" s="235"/>
      <c r="I286" s="225">
        <f t="shared" si="42"/>
        <v>44133</v>
      </c>
      <c r="J286" s="235"/>
      <c r="K286" s="225">
        <f t="shared" si="43"/>
        <v>44133</v>
      </c>
      <c r="L286" s="235"/>
      <c r="M286" s="228">
        <f t="shared" si="44"/>
        <v>44133</v>
      </c>
    </row>
    <row r="287" spans="1:13" ht="40.5" hidden="1" customHeight="1">
      <c r="A287" s="231" t="s">
        <v>125</v>
      </c>
      <c r="B287" s="281">
        <v>475</v>
      </c>
      <c r="C287" s="234" t="s">
        <v>381</v>
      </c>
      <c r="D287" s="234" t="s">
        <v>264</v>
      </c>
      <c r="E287" s="234"/>
      <c r="F287" s="235">
        <f t="shared" si="46"/>
        <v>44133</v>
      </c>
      <c r="G287" s="235">
        <f t="shared" si="46"/>
        <v>0</v>
      </c>
      <c r="H287" s="235"/>
      <c r="I287" s="225">
        <f t="shared" si="42"/>
        <v>44133</v>
      </c>
      <c r="J287" s="235"/>
      <c r="K287" s="225">
        <f t="shared" si="43"/>
        <v>44133</v>
      </c>
      <c r="L287" s="235"/>
      <c r="M287" s="228">
        <f t="shared" si="44"/>
        <v>44133</v>
      </c>
    </row>
    <row r="288" spans="1:13" ht="34.5" hidden="1" customHeight="1">
      <c r="A288" s="236" t="s">
        <v>290</v>
      </c>
      <c r="B288" s="282">
        <v>475</v>
      </c>
      <c r="C288" s="239" t="s">
        <v>381</v>
      </c>
      <c r="D288" s="239" t="s">
        <v>264</v>
      </c>
      <c r="E288" s="239"/>
      <c r="F288" s="240">
        <f>F289+F292</f>
        <v>44133</v>
      </c>
      <c r="G288" s="240"/>
      <c r="H288" s="240"/>
      <c r="I288" s="225">
        <f t="shared" si="42"/>
        <v>44133</v>
      </c>
      <c r="J288" s="240"/>
      <c r="K288" s="225">
        <f t="shared" si="43"/>
        <v>44133</v>
      </c>
      <c r="L288" s="240"/>
      <c r="M288" s="228">
        <f t="shared" si="44"/>
        <v>44133</v>
      </c>
    </row>
    <row r="289" spans="1:13" ht="34.5" hidden="1" customHeight="1">
      <c r="A289" s="245" t="s">
        <v>429</v>
      </c>
      <c r="B289" s="282">
        <v>475</v>
      </c>
      <c r="C289" s="239" t="s">
        <v>381</v>
      </c>
      <c r="D289" s="239" t="s">
        <v>548</v>
      </c>
      <c r="E289" s="239"/>
      <c r="F289" s="240">
        <f>F290+F291</f>
        <v>22402</v>
      </c>
      <c r="G289" s="240"/>
      <c r="H289" s="240"/>
      <c r="I289" s="225">
        <f t="shared" si="42"/>
        <v>22402</v>
      </c>
      <c r="J289" s="240"/>
      <c r="K289" s="225">
        <f t="shared" si="43"/>
        <v>22402</v>
      </c>
      <c r="L289" s="240"/>
      <c r="M289" s="228">
        <f t="shared" si="44"/>
        <v>22402</v>
      </c>
    </row>
    <row r="290" spans="1:13" ht="22.5" hidden="1" customHeight="1">
      <c r="A290" s="250" t="s">
        <v>546</v>
      </c>
      <c r="B290" s="282">
        <v>475</v>
      </c>
      <c r="C290" s="239" t="s">
        <v>381</v>
      </c>
      <c r="D290" s="239" t="s">
        <v>330</v>
      </c>
      <c r="E290" s="239" t="s">
        <v>426</v>
      </c>
      <c r="F290" s="240">
        <v>19925</v>
      </c>
      <c r="G290" s="240"/>
      <c r="H290" s="240"/>
      <c r="I290" s="225">
        <f t="shared" si="42"/>
        <v>19925</v>
      </c>
      <c r="J290" s="240"/>
      <c r="K290" s="225">
        <f t="shared" si="43"/>
        <v>19925</v>
      </c>
      <c r="L290" s="240"/>
      <c r="M290" s="228">
        <f t="shared" si="44"/>
        <v>19925</v>
      </c>
    </row>
    <row r="291" spans="1:13" ht="24" hidden="1" customHeight="1">
      <c r="A291" s="250" t="s">
        <v>425</v>
      </c>
      <c r="B291" s="282">
        <v>475</v>
      </c>
      <c r="C291" s="239" t="s">
        <v>381</v>
      </c>
      <c r="D291" s="239" t="s">
        <v>545</v>
      </c>
      <c r="E291" s="239" t="s">
        <v>426</v>
      </c>
      <c r="F291" s="240">
        <v>2477</v>
      </c>
      <c r="G291" s="240"/>
      <c r="H291" s="240"/>
      <c r="I291" s="225">
        <f t="shared" si="42"/>
        <v>2477</v>
      </c>
      <c r="J291" s="240"/>
      <c r="K291" s="225">
        <f t="shared" si="43"/>
        <v>2477</v>
      </c>
      <c r="L291" s="240"/>
      <c r="M291" s="228">
        <f t="shared" si="44"/>
        <v>2477</v>
      </c>
    </row>
    <row r="292" spans="1:13" ht="27.75" hidden="1" customHeight="1">
      <c r="A292" s="245" t="s">
        <v>428</v>
      </c>
      <c r="B292" s="282">
        <v>475</v>
      </c>
      <c r="C292" s="239" t="s">
        <v>381</v>
      </c>
      <c r="D292" s="239" t="s">
        <v>547</v>
      </c>
      <c r="E292" s="239"/>
      <c r="F292" s="240">
        <f>F293+F294</f>
        <v>21731</v>
      </c>
      <c r="G292" s="240"/>
      <c r="H292" s="240"/>
      <c r="I292" s="225">
        <f t="shared" si="42"/>
        <v>21731</v>
      </c>
      <c r="J292" s="240"/>
      <c r="K292" s="225">
        <f t="shared" si="43"/>
        <v>21731</v>
      </c>
      <c r="L292" s="240"/>
      <c r="M292" s="228">
        <f t="shared" si="44"/>
        <v>21731</v>
      </c>
    </row>
    <row r="293" spans="1:13" ht="18.75" hidden="1" customHeight="1">
      <c r="A293" s="250" t="s">
        <v>546</v>
      </c>
      <c r="B293" s="282">
        <v>475</v>
      </c>
      <c r="C293" s="239" t="s">
        <v>381</v>
      </c>
      <c r="D293" s="239" t="s">
        <v>427</v>
      </c>
      <c r="E293" s="239" t="s">
        <v>426</v>
      </c>
      <c r="F293" s="240">
        <v>20096</v>
      </c>
      <c r="G293" s="240"/>
      <c r="H293" s="240"/>
      <c r="I293" s="225">
        <f t="shared" si="42"/>
        <v>20096</v>
      </c>
      <c r="J293" s="240"/>
      <c r="K293" s="225">
        <f t="shared" si="43"/>
        <v>20096</v>
      </c>
      <c r="L293" s="240"/>
      <c r="M293" s="228">
        <f t="shared" si="44"/>
        <v>20096</v>
      </c>
    </row>
    <row r="294" spans="1:13" ht="20.25" hidden="1" customHeight="1">
      <c r="A294" s="250" t="s">
        <v>425</v>
      </c>
      <c r="B294" s="282"/>
      <c r="C294" s="239" t="s">
        <v>381</v>
      </c>
      <c r="D294" s="239" t="s">
        <v>493</v>
      </c>
      <c r="E294" s="239" t="s">
        <v>426</v>
      </c>
      <c r="F294" s="240">
        <v>1635</v>
      </c>
      <c r="G294" s="240"/>
      <c r="H294" s="240"/>
      <c r="I294" s="225">
        <f t="shared" si="42"/>
        <v>1635</v>
      </c>
      <c r="J294" s="240"/>
      <c r="K294" s="225">
        <f t="shared" si="43"/>
        <v>1635</v>
      </c>
      <c r="L294" s="240"/>
      <c r="M294" s="228">
        <f t="shared" si="44"/>
        <v>1635</v>
      </c>
    </row>
    <row r="295" spans="1:13" ht="24" hidden="1" customHeight="1">
      <c r="A295" s="231" t="s">
        <v>36</v>
      </c>
      <c r="B295" s="281">
        <v>475</v>
      </c>
      <c r="C295" s="233" t="s">
        <v>23</v>
      </c>
      <c r="D295" s="234"/>
      <c r="E295" s="234"/>
      <c r="F295" s="235">
        <f>SUM(F301,F298)</f>
        <v>15684</v>
      </c>
      <c r="G295" s="235"/>
      <c r="H295" s="235"/>
      <c r="I295" s="225">
        <f t="shared" si="42"/>
        <v>15684</v>
      </c>
      <c r="J295" s="235"/>
      <c r="K295" s="225">
        <f t="shared" si="43"/>
        <v>15684</v>
      </c>
      <c r="L295" s="235"/>
      <c r="M295" s="228">
        <f t="shared" si="44"/>
        <v>15684</v>
      </c>
    </row>
    <row r="296" spans="1:13" ht="44.25" hidden="1" customHeight="1">
      <c r="A296" s="231" t="s">
        <v>575</v>
      </c>
      <c r="B296" s="281">
        <v>475</v>
      </c>
      <c r="C296" s="233" t="s">
        <v>23</v>
      </c>
      <c r="D296" s="234" t="s">
        <v>266</v>
      </c>
      <c r="E296" s="234"/>
      <c r="F296" s="235">
        <f>SUM(F298)</f>
        <v>11987</v>
      </c>
      <c r="G296" s="235"/>
      <c r="H296" s="235"/>
      <c r="I296" s="225">
        <f t="shared" si="42"/>
        <v>11987</v>
      </c>
      <c r="J296" s="235"/>
      <c r="K296" s="225">
        <f t="shared" si="43"/>
        <v>11987</v>
      </c>
      <c r="L296" s="235"/>
      <c r="M296" s="228">
        <f t="shared" si="44"/>
        <v>11987</v>
      </c>
    </row>
    <row r="297" spans="1:13" ht="32.25" hidden="1" customHeight="1">
      <c r="A297" s="236" t="s">
        <v>333</v>
      </c>
      <c r="B297" s="282">
        <v>475</v>
      </c>
      <c r="C297" s="238" t="s">
        <v>23</v>
      </c>
      <c r="D297" s="239" t="s">
        <v>363</v>
      </c>
      <c r="E297" s="239"/>
      <c r="F297" s="240">
        <f>SUM(F298)</f>
        <v>11987</v>
      </c>
      <c r="G297" s="240"/>
      <c r="H297" s="240"/>
      <c r="I297" s="225">
        <f t="shared" si="42"/>
        <v>11987</v>
      </c>
      <c r="J297" s="240"/>
      <c r="K297" s="225">
        <f t="shared" si="43"/>
        <v>11987</v>
      </c>
      <c r="L297" s="240"/>
      <c r="M297" s="228">
        <f t="shared" si="44"/>
        <v>11987</v>
      </c>
    </row>
    <row r="298" spans="1:13" ht="54" hidden="1" customHeight="1">
      <c r="A298" s="236" t="s">
        <v>126</v>
      </c>
      <c r="B298" s="282">
        <v>475</v>
      </c>
      <c r="C298" s="238" t="s">
        <v>23</v>
      </c>
      <c r="D298" s="239" t="s">
        <v>334</v>
      </c>
      <c r="E298" s="239"/>
      <c r="F298" s="240">
        <f>SUM(F299:F300)</f>
        <v>11987</v>
      </c>
      <c r="G298" s="240"/>
      <c r="H298" s="240"/>
      <c r="I298" s="225">
        <f t="shared" si="42"/>
        <v>11987</v>
      </c>
      <c r="J298" s="240"/>
      <c r="K298" s="225">
        <f t="shared" si="43"/>
        <v>11987</v>
      </c>
      <c r="L298" s="240"/>
      <c r="M298" s="228">
        <f t="shared" si="44"/>
        <v>11987</v>
      </c>
    </row>
    <row r="299" spans="1:13" ht="22.5" hidden="1" customHeight="1">
      <c r="A299" s="245" t="s">
        <v>85</v>
      </c>
      <c r="B299" s="282">
        <v>475</v>
      </c>
      <c r="C299" s="238" t="s">
        <v>23</v>
      </c>
      <c r="D299" s="239" t="s">
        <v>334</v>
      </c>
      <c r="E299" s="239" t="s">
        <v>82</v>
      </c>
      <c r="F299" s="240">
        <v>8742</v>
      </c>
      <c r="G299" s="240"/>
      <c r="H299" s="240"/>
      <c r="I299" s="225">
        <f t="shared" si="42"/>
        <v>8742</v>
      </c>
      <c r="J299" s="240"/>
      <c r="K299" s="225">
        <f t="shared" si="43"/>
        <v>8742</v>
      </c>
      <c r="L299" s="240"/>
      <c r="M299" s="228">
        <f t="shared" si="44"/>
        <v>8742</v>
      </c>
    </row>
    <row r="300" spans="1:13" ht="36.75" hidden="1" customHeight="1">
      <c r="A300" s="236" t="s">
        <v>115</v>
      </c>
      <c r="B300" s="282">
        <v>475</v>
      </c>
      <c r="C300" s="238" t="s">
        <v>23</v>
      </c>
      <c r="D300" s="239" t="s">
        <v>334</v>
      </c>
      <c r="E300" s="239" t="s">
        <v>114</v>
      </c>
      <c r="F300" s="240">
        <v>3245</v>
      </c>
      <c r="G300" s="240"/>
      <c r="H300" s="240"/>
      <c r="I300" s="225">
        <f t="shared" si="42"/>
        <v>3245</v>
      </c>
      <c r="J300" s="240"/>
      <c r="K300" s="225">
        <f t="shared" si="43"/>
        <v>3245</v>
      </c>
      <c r="L300" s="240"/>
      <c r="M300" s="228">
        <f t="shared" si="44"/>
        <v>3245</v>
      </c>
    </row>
    <row r="301" spans="1:13" ht="27" hidden="1" customHeight="1">
      <c r="A301" s="231" t="s">
        <v>204</v>
      </c>
      <c r="B301" s="281">
        <v>475</v>
      </c>
      <c r="C301" s="233" t="s">
        <v>23</v>
      </c>
      <c r="D301" s="234" t="s">
        <v>162</v>
      </c>
      <c r="E301" s="234"/>
      <c r="F301" s="235">
        <f>SUM(F302)</f>
        <v>3697</v>
      </c>
      <c r="G301" s="235"/>
      <c r="H301" s="235"/>
      <c r="I301" s="225">
        <f t="shared" si="42"/>
        <v>3697</v>
      </c>
      <c r="J301" s="235"/>
      <c r="K301" s="225">
        <f t="shared" si="43"/>
        <v>3697</v>
      </c>
      <c r="L301" s="235"/>
      <c r="M301" s="228">
        <f t="shared" si="44"/>
        <v>3697</v>
      </c>
    </row>
    <row r="302" spans="1:13" ht="35.25" hidden="1" customHeight="1">
      <c r="A302" s="246" t="s">
        <v>16</v>
      </c>
      <c r="B302" s="282">
        <v>475</v>
      </c>
      <c r="C302" s="238" t="s">
        <v>23</v>
      </c>
      <c r="D302" s="239" t="s">
        <v>269</v>
      </c>
      <c r="E302" s="239"/>
      <c r="F302" s="240">
        <f>SUM(F305,F303)</f>
        <v>3697</v>
      </c>
      <c r="G302" s="240"/>
      <c r="H302" s="240"/>
      <c r="I302" s="225">
        <f t="shared" si="42"/>
        <v>3697</v>
      </c>
      <c r="J302" s="240"/>
      <c r="K302" s="225">
        <f t="shared" si="43"/>
        <v>3697</v>
      </c>
      <c r="L302" s="240"/>
      <c r="M302" s="228">
        <f t="shared" si="44"/>
        <v>3697</v>
      </c>
    </row>
    <row r="303" spans="1:13" ht="29.25" hidden="1" customHeight="1">
      <c r="A303" s="236" t="s">
        <v>117</v>
      </c>
      <c r="B303" s="282">
        <v>475</v>
      </c>
      <c r="C303" s="238" t="s">
        <v>23</v>
      </c>
      <c r="D303" s="239" t="s">
        <v>270</v>
      </c>
      <c r="E303" s="239"/>
      <c r="F303" s="240">
        <f>SUM(F304)</f>
        <v>3057</v>
      </c>
      <c r="G303" s="240"/>
      <c r="H303" s="240"/>
      <c r="I303" s="225">
        <f t="shared" si="42"/>
        <v>3057</v>
      </c>
      <c r="J303" s="240"/>
      <c r="K303" s="225">
        <f t="shared" si="43"/>
        <v>3057</v>
      </c>
      <c r="L303" s="240"/>
      <c r="M303" s="228">
        <f t="shared" si="44"/>
        <v>3057</v>
      </c>
    </row>
    <row r="304" spans="1:13" ht="38.25" hidden="1" customHeight="1">
      <c r="A304" s="236" t="s">
        <v>119</v>
      </c>
      <c r="B304" s="282">
        <v>475</v>
      </c>
      <c r="C304" s="238" t="s">
        <v>23</v>
      </c>
      <c r="D304" s="239" t="s">
        <v>270</v>
      </c>
      <c r="E304" s="239" t="s">
        <v>118</v>
      </c>
      <c r="F304" s="240">
        <v>3057</v>
      </c>
      <c r="G304" s="240"/>
      <c r="H304" s="240"/>
      <c r="I304" s="225">
        <f t="shared" si="42"/>
        <v>3057</v>
      </c>
      <c r="J304" s="240"/>
      <c r="K304" s="225">
        <f t="shared" si="43"/>
        <v>3057</v>
      </c>
      <c r="L304" s="240"/>
      <c r="M304" s="228">
        <f t="shared" si="44"/>
        <v>3057</v>
      </c>
    </row>
    <row r="305" spans="1:13" ht="33.75" hidden="1" customHeight="1">
      <c r="A305" s="236" t="s">
        <v>106</v>
      </c>
      <c r="B305" s="282">
        <v>475</v>
      </c>
      <c r="C305" s="238" t="s">
        <v>23</v>
      </c>
      <c r="D305" s="239" t="s">
        <v>271</v>
      </c>
      <c r="E305" s="239"/>
      <c r="F305" s="240">
        <f>SUM(F306)</f>
        <v>640</v>
      </c>
      <c r="G305" s="240"/>
      <c r="H305" s="240"/>
      <c r="I305" s="225">
        <f t="shared" si="42"/>
        <v>640</v>
      </c>
      <c r="J305" s="240"/>
      <c r="K305" s="225">
        <f t="shared" si="43"/>
        <v>640</v>
      </c>
      <c r="L305" s="240"/>
      <c r="M305" s="228">
        <f t="shared" si="44"/>
        <v>640</v>
      </c>
    </row>
    <row r="306" spans="1:13" ht="32.25" hidden="1" customHeight="1">
      <c r="A306" s="236" t="s">
        <v>115</v>
      </c>
      <c r="B306" s="282">
        <v>475</v>
      </c>
      <c r="C306" s="238" t="s">
        <v>23</v>
      </c>
      <c r="D306" s="239" t="s">
        <v>271</v>
      </c>
      <c r="E306" s="239" t="s">
        <v>114</v>
      </c>
      <c r="F306" s="240">
        <v>640</v>
      </c>
      <c r="G306" s="240"/>
      <c r="H306" s="240"/>
      <c r="I306" s="225">
        <f t="shared" si="42"/>
        <v>640</v>
      </c>
      <c r="J306" s="240"/>
      <c r="K306" s="225">
        <f t="shared" si="43"/>
        <v>640</v>
      </c>
      <c r="L306" s="240"/>
      <c r="M306" s="228">
        <f t="shared" si="44"/>
        <v>640</v>
      </c>
    </row>
    <row r="307" spans="1:13" ht="30" hidden="1" customHeight="1">
      <c r="A307" s="231" t="s">
        <v>59</v>
      </c>
      <c r="B307" s="281">
        <v>475</v>
      </c>
      <c r="C307" s="233" t="s">
        <v>50</v>
      </c>
      <c r="D307" s="239"/>
      <c r="E307" s="239"/>
      <c r="F307" s="235">
        <f>F308</f>
        <v>2887.2</v>
      </c>
      <c r="G307" s="235"/>
      <c r="H307" s="235"/>
      <c r="I307" s="225">
        <f t="shared" si="42"/>
        <v>2887.2</v>
      </c>
      <c r="J307" s="235"/>
      <c r="K307" s="225">
        <f t="shared" si="43"/>
        <v>2887.2</v>
      </c>
      <c r="L307" s="235"/>
      <c r="M307" s="228">
        <f t="shared" si="44"/>
        <v>2887.2</v>
      </c>
    </row>
    <row r="308" spans="1:13" ht="33.75" hidden="1" customHeight="1">
      <c r="A308" s="247" t="s">
        <v>576</v>
      </c>
      <c r="B308" s="281">
        <v>475</v>
      </c>
      <c r="C308" s="233" t="s">
        <v>50</v>
      </c>
      <c r="D308" s="234" t="s">
        <v>199</v>
      </c>
      <c r="E308" s="234"/>
      <c r="F308" s="235">
        <f t="shared" ref="F308:F311" si="47">SUM(F309)</f>
        <v>2887.2</v>
      </c>
      <c r="G308" s="235"/>
      <c r="H308" s="235"/>
      <c r="I308" s="225">
        <f t="shared" si="42"/>
        <v>2887.2</v>
      </c>
      <c r="J308" s="235"/>
      <c r="K308" s="225">
        <f t="shared" si="43"/>
        <v>2887.2</v>
      </c>
      <c r="L308" s="235"/>
      <c r="M308" s="228">
        <f t="shared" si="44"/>
        <v>2887.2</v>
      </c>
    </row>
    <row r="309" spans="1:13" ht="20.25" hidden="1" customHeight="1">
      <c r="A309" s="246" t="s">
        <v>9</v>
      </c>
      <c r="B309" s="282">
        <v>475</v>
      </c>
      <c r="C309" s="238" t="s">
        <v>50</v>
      </c>
      <c r="D309" s="239" t="s">
        <v>277</v>
      </c>
      <c r="E309" s="239"/>
      <c r="F309" s="240">
        <f t="shared" si="47"/>
        <v>2887.2</v>
      </c>
      <c r="G309" s="240"/>
      <c r="H309" s="240"/>
      <c r="I309" s="225">
        <f t="shared" si="42"/>
        <v>2887.2</v>
      </c>
      <c r="J309" s="240"/>
      <c r="K309" s="225">
        <f t="shared" si="43"/>
        <v>2887.2</v>
      </c>
      <c r="L309" s="240"/>
      <c r="M309" s="228">
        <f t="shared" si="44"/>
        <v>2887.2</v>
      </c>
    </row>
    <row r="310" spans="1:13" ht="30" hidden="1" customHeight="1">
      <c r="A310" s="246" t="s">
        <v>342</v>
      </c>
      <c r="B310" s="282">
        <v>475</v>
      </c>
      <c r="C310" s="238" t="s">
        <v>50</v>
      </c>
      <c r="D310" s="239" t="s">
        <v>343</v>
      </c>
      <c r="E310" s="239"/>
      <c r="F310" s="240">
        <f t="shared" si="47"/>
        <v>2887.2</v>
      </c>
      <c r="G310" s="240"/>
      <c r="H310" s="240"/>
      <c r="I310" s="225">
        <f t="shared" si="42"/>
        <v>2887.2</v>
      </c>
      <c r="J310" s="240"/>
      <c r="K310" s="225">
        <f t="shared" si="43"/>
        <v>2887.2</v>
      </c>
      <c r="L310" s="240"/>
      <c r="M310" s="228">
        <f t="shared" si="44"/>
        <v>2887.2</v>
      </c>
    </row>
    <row r="311" spans="1:13" ht="76.5" hidden="1">
      <c r="A311" s="236" t="s">
        <v>0</v>
      </c>
      <c r="B311" s="282">
        <v>475</v>
      </c>
      <c r="C311" s="238" t="s">
        <v>50</v>
      </c>
      <c r="D311" s="239" t="s">
        <v>344</v>
      </c>
      <c r="E311" s="239"/>
      <c r="F311" s="240">
        <f t="shared" si="47"/>
        <v>2887.2</v>
      </c>
      <c r="G311" s="240"/>
      <c r="H311" s="240"/>
      <c r="I311" s="225">
        <f t="shared" si="42"/>
        <v>2887.2</v>
      </c>
      <c r="J311" s="240"/>
      <c r="K311" s="225">
        <f t="shared" si="43"/>
        <v>2887.2</v>
      </c>
      <c r="L311" s="240"/>
      <c r="M311" s="228">
        <f t="shared" si="44"/>
        <v>2887.2</v>
      </c>
    </row>
    <row r="312" spans="1:13" ht="16.5" hidden="1" customHeight="1">
      <c r="A312" s="236" t="s">
        <v>84</v>
      </c>
      <c r="B312" s="282">
        <v>475</v>
      </c>
      <c r="C312" s="238" t="s">
        <v>50</v>
      </c>
      <c r="D312" s="239" t="s">
        <v>344</v>
      </c>
      <c r="E312" s="239" t="s">
        <v>426</v>
      </c>
      <c r="F312" s="267">
        <v>2887.2</v>
      </c>
      <c r="G312" s="267"/>
      <c r="H312" s="267"/>
      <c r="I312" s="225">
        <f t="shared" si="42"/>
        <v>2887.2</v>
      </c>
      <c r="J312" s="267"/>
      <c r="K312" s="225">
        <f t="shared" si="43"/>
        <v>2887.2</v>
      </c>
      <c r="L312" s="267"/>
      <c r="M312" s="228">
        <f t="shared" si="44"/>
        <v>2887.2</v>
      </c>
    </row>
    <row r="313" spans="1:13" ht="21.75" hidden="1" customHeight="1">
      <c r="A313" s="243" t="s">
        <v>58</v>
      </c>
      <c r="B313" s="281">
        <v>475</v>
      </c>
      <c r="C313" s="233" t="s">
        <v>45</v>
      </c>
      <c r="D313" s="234"/>
      <c r="E313" s="234"/>
      <c r="F313" s="235">
        <f t="shared" ref="F313:F314" si="48">SUM(F314)</f>
        <v>3200</v>
      </c>
      <c r="G313" s="235"/>
      <c r="H313" s="235"/>
      <c r="I313" s="225">
        <f t="shared" si="42"/>
        <v>3200</v>
      </c>
      <c r="J313" s="235"/>
      <c r="K313" s="225">
        <f t="shared" si="43"/>
        <v>3200</v>
      </c>
      <c r="L313" s="235"/>
      <c r="M313" s="228">
        <f t="shared" si="44"/>
        <v>3200</v>
      </c>
    </row>
    <row r="314" spans="1:13" ht="31.5" hidden="1" customHeight="1">
      <c r="A314" s="247" t="s">
        <v>576</v>
      </c>
      <c r="B314" s="281">
        <v>475</v>
      </c>
      <c r="C314" s="233" t="s">
        <v>45</v>
      </c>
      <c r="D314" s="234" t="s">
        <v>199</v>
      </c>
      <c r="E314" s="239"/>
      <c r="F314" s="235">
        <f t="shared" si="48"/>
        <v>3200</v>
      </c>
      <c r="G314" s="235"/>
      <c r="H314" s="235"/>
      <c r="I314" s="225">
        <f t="shared" si="42"/>
        <v>3200</v>
      </c>
      <c r="J314" s="235"/>
      <c r="K314" s="225">
        <f t="shared" si="43"/>
        <v>3200</v>
      </c>
      <c r="L314" s="235"/>
      <c r="M314" s="228">
        <f t="shared" si="44"/>
        <v>3200</v>
      </c>
    </row>
    <row r="315" spans="1:13" ht="19.5" hidden="1" customHeight="1">
      <c r="A315" s="246" t="s">
        <v>18</v>
      </c>
      <c r="B315" s="282">
        <v>475</v>
      </c>
      <c r="C315" s="238" t="s">
        <v>45</v>
      </c>
      <c r="D315" s="239" t="s">
        <v>278</v>
      </c>
      <c r="E315" s="239"/>
      <c r="F315" s="240">
        <f t="shared" ref="F315:F317" si="49">F316</f>
        <v>3200</v>
      </c>
      <c r="G315" s="240"/>
      <c r="H315" s="240"/>
      <c r="I315" s="225">
        <f t="shared" si="42"/>
        <v>3200</v>
      </c>
      <c r="J315" s="240"/>
      <c r="K315" s="225">
        <f t="shared" si="43"/>
        <v>3200</v>
      </c>
      <c r="L315" s="240"/>
      <c r="M315" s="228">
        <f t="shared" si="44"/>
        <v>3200</v>
      </c>
    </row>
    <row r="316" spans="1:13" ht="30" hidden="1" customHeight="1">
      <c r="A316" s="246" t="s">
        <v>342</v>
      </c>
      <c r="B316" s="282">
        <v>475</v>
      </c>
      <c r="C316" s="238" t="s">
        <v>45</v>
      </c>
      <c r="D316" s="239" t="s">
        <v>345</v>
      </c>
      <c r="E316" s="239"/>
      <c r="F316" s="240">
        <f t="shared" si="49"/>
        <v>3200</v>
      </c>
      <c r="G316" s="240"/>
      <c r="H316" s="240"/>
      <c r="I316" s="225">
        <f t="shared" si="42"/>
        <v>3200</v>
      </c>
      <c r="J316" s="240"/>
      <c r="K316" s="225">
        <f t="shared" si="43"/>
        <v>3200</v>
      </c>
      <c r="L316" s="240"/>
      <c r="M316" s="228">
        <f t="shared" si="44"/>
        <v>3200</v>
      </c>
    </row>
    <row r="317" spans="1:13" ht="96" hidden="1" customHeight="1">
      <c r="A317" s="236" t="s">
        <v>213</v>
      </c>
      <c r="B317" s="282">
        <v>475</v>
      </c>
      <c r="C317" s="238" t="s">
        <v>45</v>
      </c>
      <c r="D317" s="239" t="s">
        <v>346</v>
      </c>
      <c r="E317" s="234"/>
      <c r="F317" s="240">
        <f t="shared" si="49"/>
        <v>3200</v>
      </c>
      <c r="G317" s="240"/>
      <c r="H317" s="240"/>
      <c r="I317" s="225">
        <f t="shared" si="42"/>
        <v>3200</v>
      </c>
      <c r="J317" s="240"/>
      <c r="K317" s="225">
        <f t="shared" si="43"/>
        <v>3200</v>
      </c>
      <c r="L317" s="240"/>
      <c r="M317" s="228">
        <f t="shared" si="44"/>
        <v>3200</v>
      </c>
    </row>
    <row r="318" spans="1:13" ht="22.5" hidden="1" customHeight="1">
      <c r="A318" s="236" t="s">
        <v>84</v>
      </c>
      <c r="B318" s="282">
        <v>475</v>
      </c>
      <c r="C318" s="238" t="s">
        <v>45</v>
      </c>
      <c r="D318" s="239" t="s">
        <v>346</v>
      </c>
      <c r="E318" s="239" t="s">
        <v>394</v>
      </c>
      <c r="F318" s="267">
        <v>3200</v>
      </c>
      <c r="G318" s="267"/>
      <c r="H318" s="267"/>
      <c r="I318" s="225">
        <f t="shared" si="42"/>
        <v>3200</v>
      </c>
      <c r="J318" s="267"/>
      <c r="K318" s="225">
        <f t="shared" si="43"/>
        <v>3200</v>
      </c>
      <c r="L318" s="267"/>
      <c r="M318" s="228">
        <f t="shared" si="44"/>
        <v>3200</v>
      </c>
    </row>
    <row r="319" spans="1:13" ht="32.25" customHeight="1">
      <c r="A319" s="272" t="s">
        <v>46</v>
      </c>
      <c r="B319" s="281">
        <v>476</v>
      </c>
      <c r="C319" s="238"/>
      <c r="D319" s="239"/>
      <c r="E319" s="239"/>
      <c r="F319" s="235">
        <f>F320+F325</f>
        <v>19597</v>
      </c>
      <c r="G319" s="235">
        <f>G320+G325</f>
        <v>0</v>
      </c>
      <c r="H319" s="235"/>
      <c r="I319" s="225">
        <f t="shared" si="42"/>
        <v>19597</v>
      </c>
      <c r="J319" s="235"/>
      <c r="K319" s="225">
        <f t="shared" si="43"/>
        <v>19597</v>
      </c>
      <c r="L319" s="235"/>
      <c r="M319" s="228">
        <f t="shared" si="44"/>
        <v>19597</v>
      </c>
    </row>
    <row r="320" spans="1:13" ht="21" hidden="1" customHeight="1">
      <c r="A320" s="231" t="s">
        <v>223</v>
      </c>
      <c r="B320" s="281">
        <v>476</v>
      </c>
      <c r="C320" s="233" t="s">
        <v>47</v>
      </c>
      <c r="D320" s="234"/>
      <c r="E320" s="234"/>
      <c r="F320" s="235">
        <f>SUM(F321)</f>
        <v>650</v>
      </c>
      <c r="G320" s="235">
        <f>SUM(G321)</f>
        <v>0</v>
      </c>
      <c r="H320" s="235"/>
      <c r="I320" s="225">
        <f t="shared" si="42"/>
        <v>650</v>
      </c>
      <c r="J320" s="235"/>
      <c r="K320" s="225">
        <f t="shared" si="43"/>
        <v>650</v>
      </c>
      <c r="L320" s="235"/>
      <c r="M320" s="228">
        <f t="shared" si="44"/>
        <v>650</v>
      </c>
    </row>
    <row r="321" spans="1:13" ht="44.25" hidden="1" customHeight="1">
      <c r="A321" s="247" t="s">
        <v>589</v>
      </c>
      <c r="B321" s="281">
        <v>476</v>
      </c>
      <c r="C321" s="233" t="s">
        <v>47</v>
      </c>
      <c r="D321" s="234" t="s">
        <v>279</v>
      </c>
      <c r="E321" s="234"/>
      <c r="F321" s="235">
        <f>SUM(F323)</f>
        <v>650</v>
      </c>
      <c r="G321" s="235">
        <f>SUM(G323)</f>
        <v>0</v>
      </c>
      <c r="H321" s="235"/>
      <c r="I321" s="225">
        <f t="shared" si="42"/>
        <v>650</v>
      </c>
      <c r="J321" s="235"/>
      <c r="K321" s="225">
        <f t="shared" si="43"/>
        <v>650</v>
      </c>
      <c r="L321" s="235"/>
      <c r="M321" s="228">
        <f t="shared" si="44"/>
        <v>650</v>
      </c>
    </row>
    <row r="322" spans="1:13" ht="33.75" hidden="1" customHeight="1">
      <c r="A322" s="246" t="s">
        <v>331</v>
      </c>
      <c r="B322" s="282">
        <v>476</v>
      </c>
      <c r="C322" s="238" t="s">
        <v>47</v>
      </c>
      <c r="D322" s="239" t="s">
        <v>341</v>
      </c>
      <c r="E322" s="234"/>
      <c r="F322" s="240">
        <f>F323</f>
        <v>650</v>
      </c>
      <c r="G322" s="240"/>
      <c r="H322" s="240"/>
      <c r="I322" s="225">
        <f t="shared" si="42"/>
        <v>650</v>
      </c>
      <c r="J322" s="240"/>
      <c r="K322" s="225">
        <f t="shared" si="43"/>
        <v>650</v>
      </c>
      <c r="L322" s="240"/>
      <c r="M322" s="228">
        <f t="shared" si="44"/>
        <v>650</v>
      </c>
    </row>
    <row r="323" spans="1:13" ht="24" hidden="1" customHeight="1">
      <c r="A323" s="236" t="s">
        <v>8</v>
      </c>
      <c r="B323" s="282">
        <v>476</v>
      </c>
      <c r="C323" s="238" t="s">
        <v>47</v>
      </c>
      <c r="D323" s="239" t="s">
        <v>332</v>
      </c>
      <c r="E323" s="239"/>
      <c r="F323" s="240">
        <f>SUM(F324)</f>
        <v>650</v>
      </c>
      <c r="G323" s="240"/>
      <c r="H323" s="240"/>
      <c r="I323" s="225">
        <f t="shared" si="42"/>
        <v>650</v>
      </c>
      <c r="J323" s="240"/>
      <c r="K323" s="225">
        <f t="shared" si="43"/>
        <v>650</v>
      </c>
      <c r="L323" s="240"/>
      <c r="M323" s="228">
        <f t="shared" si="44"/>
        <v>650</v>
      </c>
    </row>
    <row r="324" spans="1:13" ht="35.25" hidden="1" customHeight="1">
      <c r="A324" s="250" t="s">
        <v>115</v>
      </c>
      <c r="B324" s="282">
        <v>476</v>
      </c>
      <c r="C324" s="238" t="s">
        <v>47</v>
      </c>
      <c r="D324" s="239" t="s">
        <v>332</v>
      </c>
      <c r="E324" s="239" t="s">
        <v>114</v>
      </c>
      <c r="F324" s="240">
        <v>650</v>
      </c>
      <c r="G324" s="240"/>
      <c r="H324" s="240"/>
      <c r="I324" s="225">
        <f t="shared" si="42"/>
        <v>650</v>
      </c>
      <c r="J324" s="240"/>
      <c r="K324" s="225">
        <f t="shared" si="43"/>
        <v>650</v>
      </c>
      <c r="L324" s="240"/>
      <c r="M324" s="228">
        <f t="shared" si="44"/>
        <v>650</v>
      </c>
    </row>
    <row r="325" spans="1:13" ht="21" hidden="1" customHeight="1">
      <c r="A325" s="231" t="s">
        <v>100</v>
      </c>
      <c r="B325" s="281">
        <v>476</v>
      </c>
      <c r="C325" s="233" t="s">
        <v>48</v>
      </c>
      <c r="D325" s="234"/>
      <c r="E325" s="234"/>
      <c r="F325" s="235">
        <f>SUM(F326)</f>
        <v>18947</v>
      </c>
      <c r="G325" s="235">
        <f>SUM(G326)</f>
        <v>0</v>
      </c>
      <c r="H325" s="235"/>
      <c r="I325" s="225">
        <f t="shared" si="42"/>
        <v>18947</v>
      </c>
      <c r="J325" s="235"/>
      <c r="K325" s="225">
        <f t="shared" si="43"/>
        <v>18947</v>
      </c>
      <c r="L325" s="235"/>
      <c r="M325" s="228">
        <f t="shared" si="44"/>
        <v>18947</v>
      </c>
    </row>
    <row r="326" spans="1:13" ht="26.25" hidden="1" customHeight="1">
      <c r="A326" s="231" t="s">
        <v>49</v>
      </c>
      <c r="B326" s="281">
        <v>476</v>
      </c>
      <c r="C326" s="233" t="s">
        <v>248</v>
      </c>
      <c r="D326" s="234"/>
      <c r="E326" s="234"/>
      <c r="F326" s="235">
        <f t="shared" ref="F326:G326" si="50">SUM(F327)</f>
        <v>18947</v>
      </c>
      <c r="G326" s="235">
        <f t="shared" si="50"/>
        <v>0</v>
      </c>
      <c r="H326" s="235"/>
      <c r="I326" s="225">
        <f t="shared" si="42"/>
        <v>18947</v>
      </c>
      <c r="J326" s="235"/>
      <c r="K326" s="225">
        <f t="shared" si="43"/>
        <v>18947</v>
      </c>
      <c r="L326" s="235"/>
      <c r="M326" s="228">
        <f t="shared" si="44"/>
        <v>18947</v>
      </c>
    </row>
    <row r="327" spans="1:13" ht="46.5" hidden="1" customHeight="1">
      <c r="A327" s="247" t="s">
        <v>589</v>
      </c>
      <c r="B327" s="281">
        <v>476</v>
      </c>
      <c r="C327" s="233" t="s">
        <v>248</v>
      </c>
      <c r="D327" s="234" t="s">
        <v>279</v>
      </c>
      <c r="E327" s="234"/>
      <c r="F327" s="235">
        <f>SUM(F331,F329,F333)</f>
        <v>18947</v>
      </c>
      <c r="G327" s="235">
        <f>SUM(G331,G329,G333)</f>
        <v>0</v>
      </c>
      <c r="H327" s="235"/>
      <c r="I327" s="225">
        <f t="shared" si="42"/>
        <v>18947</v>
      </c>
      <c r="J327" s="235"/>
      <c r="K327" s="225">
        <f t="shared" si="43"/>
        <v>18947</v>
      </c>
      <c r="L327" s="235"/>
      <c r="M327" s="228">
        <f t="shared" si="44"/>
        <v>18947</v>
      </c>
    </row>
    <row r="328" spans="1:13" ht="32.25" hidden="1" customHeight="1">
      <c r="A328" s="246" t="s">
        <v>340</v>
      </c>
      <c r="B328" s="282">
        <v>476</v>
      </c>
      <c r="C328" s="238" t="s">
        <v>248</v>
      </c>
      <c r="D328" s="239" t="s">
        <v>370</v>
      </c>
      <c r="E328" s="234"/>
      <c r="F328" s="240">
        <f>F329+F331+F333</f>
        <v>18947</v>
      </c>
      <c r="G328" s="240"/>
      <c r="H328" s="240"/>
      <c r="I328" s="225">
        <f t="shared" si="42"/>
        <v>18947</v>
      </c>
      <c r="J328" s="240"/>
      <c r="K328" s="225">
        <f t="shared" si="43"/>
        <v>18947</v>
      </c>
      <c r="L328" s="240"/>
      <c r="M328" s="228">
        <f t="shared" si="44"/>
        <v>18947</v>
      </c>
    </row>
    <row r="329" spans="1:13" ht="27" hidden="1" customHeight="1">
      <c r="A329" s="284" t="s">
        <v>380</v>
      </c>
      <c r="B329" s="239" t="s">
        <v>161</v>
      </c>
      <c r="C329" s="239" t="s">
        <v>248</v>
      </c>
      <c r="D329" s="239" t="s">
        <v>371</v>
      </c>
      <c r="E329" s="239"/>
      <c r="F329" s="240">
        <f>SUM(F330)</f>
        <v>1995</v>
      </c>
      <c r="G329" s="240"/>
      <c r="H329" s="240"/>
      <c r="I329" s="225">
        <f t="shared" si="42"/>
        <v>1995</v>
      </c>
      <c r="J329" s="240"/>
      <c r="K329" s="225">
        <f t="shared" si="43"/>
        <v>1995</v>
      </c>
      <c r="L329" s="240"/>
      <c r="M329" s="228">
        <f t="shared" si="44"/>
        <v>1995</v>
      </c>
    </row>
    <row r="330" spans="1:13" ht="38.25" hidden="1" customHeight="1">
      <c r="A330" s="250" t="s">
        <v>115</v>
      </c>
      <c r="B330" s="239" t="s">
        <v>161</v>
      </c>
      <c r="C330" s="239" t="s">
        <v>248</v>
      </c>
      <c r="D330" s="239" t="s">
        <v>371</v>
      </c>
      <c r="E330" s="239" t="s">
        <v>114</v>
      </c>
      <c r="F330" s="240">
        <v>1995</v>
      </c>
      <c r="G330" s="240"/>
      <c r="H330" s="240"/>
      <c r="I330" s="225">
        <f t="shared" si="42"/>
        <v>1995</v>
      </c>
      <c r="J330" s="240"/>
      <c r="K330" s="225">
        <f t="shared" si="43"/>
        <v>1995</v>
      </c>
      <c r="L330" s="240"/>
      <c r="M330" s="228">
        <f t="shared" si="44"/>
        <v>1995</v>
      </c>
    </row>
    <row r="331" spans="1:13" ht="25.5" hidden="1" customHeight="1">
      <c r="A331" s="284" t="s">
        <v>379</v>
      </c>
      <c r="B331" s="239" t="s">
        <v>161</v>
      </c>
      <c r="C331" s="239" t="s">
        <v>248</v>
      </c>
      <c r="D331" s="239" t="s">
        <v>372</v>
      </c>
      <c r="E331" s="239"/>
      <c r="F331" s="240">
        <f>F332</f>
        <v>2110</v>
      </c>
      <c r="G331" s="240"/>
      <c r="H331" s="240"/>
      <c r="I331" s="225">
        <f t="shared" si="42"/>
        <v>2110</v>
      </c>
      <c r="J331" s="240"/>
      <c r="K331" s="225">
        <f t="shared" si="43"/>
        <v>2110</v>
      </c>
      <c r="L331" s="240"/>
      <c r="M331" s="228">
        <f t="shared" si="44"/>
        <v>2110</v>
      </c>
    </row>
    <row r="332" spans="1:13" ht="25.5" hidden="1" customHeight="1">
      <c r="A332" s="236" t="s">
        <v>378</v>
      </c>
      <c r="B332" s="282">
        <v>476</v>
      </c>
      <c r="C332" s="238" t="s">
        <v>248</v>
      </c>
      <c r="D332" s="239" t="s">
        <v>372</v>
      </c>
      <c r="E332" s="239" t="s">
        <v>376</v>
      </c>
      <c r="F332" s="240">
        <v>2110</v>
      </c>
      <c r="G332" s="240"/>
      <c r="H332" s="240"/>
      <c r="I332" s="225">
        <f t="shared" si="42"/>
        <v>2110</v>
      </c>
      <c r="J332" s="240"/>
      <c r="K332" s="225">
        <f t="shared" si="43"/>
        <v>2110</v>
      </c>
      <c r="L332" s="240"/>
      <c r="M332" s="228">
        <f t="shared" si="44"/>
        <v>2110</v>
      </c>
    </row>
    <row r="333" spans="1:13" ht="20.25" hidden="1" customHeight="1">
      <c r="A333" s="284" t="s">
        <v>383</v>
      </c>
      <c r="B333" s="282">
        <v>476</v>
      </c>
      <c r="C333" s="238" t="s">
        <v>248</v>
      </c>
      <c r="D333" s="239" t="s">
        <v>446</v>
      </c>
      <c r="E333" s="239"/>
      <c r="F333" s="240">
        <f>F337+F338+F339+F340</f>
        <v>14842</v>
      </c>
      <c r="G333" s="240"/>
      <c r="H333" s="240"/>
      <c r="I333" s="225">
        <f t="shared" ref="I333:I384" si="51">F333+G333+H333</f>
        <v>14842</v>
      </c>
      <c r="J333" s="240"/>
      <c r="K333" s="225">
        <f t="shared" ref="K333:K362" si="52">I333+J333</f>
        <v>14842</v>
      </c>
      <c r="L333" s="240"/>
      <c r="M333" s="228">
        <f t="shared" ref="M333:M362" si="53">K333+L333</f>
        <v>14842</v>
      </c>
    </row>
    <row r="334" spans="1:13" ht="25.5" hidden="1">
      <c r="A334" s="231" t="s">
        <v>125</v>
      </c>
      <c r="B334" s="282">
        <v>476</v>
      </c>
      <c r="C334" s="239" t="s">
        <v>381</v>
      </c>
      <c r="D334" s="239"/>
      <c r="E334" s="239"/>
      <c r="F334" s="240">
        <f t="shared" ref="F334:F335" si="54">F335</f>
        <v>0</v>
      </c>
      <c r="G334" s="240"/>
      <c r="H334" s="240"/>
      <c r="I334" s="225">
        <f t="shared" si="51"/>
        <v>0</v>
      </c>
      <c r="J334" s="240"/>
      <c r="K334" s="225">
        <f t="shared" si="52"/>
        <v>0</v>
      </c>
      <c r="L334" s="240"/>
      <c r="M334" s="228">
        <f t="shared" si="53"/>
        <v>0</v>
      </c>
    </row>
    <row r="335" spans="1:13" ht="25.5" hidden="1">
      <c r="A335" s="250" t="s">
        <v>492</v>
      </c>
      <c r="B335" s="282">
        <v>476</v>
      </c>
      <c r="C335" s="239" t="s">
        <v>381</v>
      </c>
      <c r="D335" s="239" t="s">
        <v>493</v>
      </c>
      <c r="E335" s="239"/>
      <c r="F335" s="240">
        <f t="shared" si="54"/>
        <v>0</v>
      </c>
      <c r="G335" s="240"/>
      <c r="H335" s="240"/>
      <c r="I335" s="225">
        <f t="shared" si="51"/>
        <v>0</v>
      </c>
      <c r="J335" s="240"/>
      <c r="K335" s="225">
        <f t="shared" si="52"/>
        <v>0</v>
      </c>
      <c r="L335" s="240"/>
      <c r="M335" s="228">
        <f t="shared" si="53"/>
        <v>0</v>
      </c>
    </row>
    <row r="336" spans="1:13" hidden="1">
      <c r="A336" s="236" t="s">
        <v>378</v>
      </c>
      <c r="B336" s="282">
        <v>476</v>
      </c>
      <c r="C336" s="239" t="s">
        <v>381</v>
      </c>
      <c r="D336" s="239" t="s">
        <v>493</v>
      </c>
      <c r="E336" s="239" t="s">
        <v>376</v>
      </c>
      <c r="F336" s="240"/>
      <c r="G336" s="240"/>
      <c r="H336" s="240"/>
      <c r="I336" s="225">
        <f t="shared" si="51"/>
        <v>0</v>
      </c>
      <c r="J336" s="240"/>
      <c r="K336" s="225">
        <f t="shared" si="52"/>
        <v>0</v>
      </c>
      <c r="L336" s="240"/>
      <c r="M336" s="228">
        <f t="shared" si="53"/>
        <v>0</v>
      </c>
    </row>
    <row r="337" spans="1:13" ht="22.5" hidden="1" customHeight="1">
      <c r="A337" s="236" t="s">
        <v>550</v>
      </c>
      <c r="B337" s="282">
        <v>476</v>
      </c>
      <c r="C337" s="238" t="s">
        <v>248</v>
      </c>
      <c r="D337" s="239" t="s">
        <v>373</v>
      </c>
      <c r="E337" s="239" t="s">
        <v>376</v>
      </c>
      <c r="F337" s="240">
        <v>11092</v>
      </c>
      <c r="G337" s="240"/>
      <c r="H337" s="240"/>
      <c r="I337" s="225">
        <f t="shared" si="51"/>
        <v>11092</v>
      </c>
      <c r="J337" s="240"/>
      <c r="K337" s="225">
        <f t="shared" si="52"/>
        <v>11092</v>
      </c>
      <c r="L337" s="240"/>
      <c r="M337" s="228">
        <f t="shared" si="53"/>
        <v>11092</v>
      </c>
    </row>
    <row r="338" spans="1:13" ht="22.5" hidden="1" customHeight="1">
      <c r="A338" s="236" t="s">
        <v>378</v>
      </c>
      <c r="B338" s="282">
        <v>476</v>
      </c>
      <c r="C338" s="238" t="s">
        <v>248</v>
      </c>
      <c r="D338" s="239" t="s">
        <v>549</v>
      </c>
      <c r="E338" s="239" t="s">
        <v>376</v>
      </c>
      <c r="F338" s="240">
        <v>1250</v>
      </c>
      <c r="G338" s="240"/>
      <c r="H338" s="240"/>
      <c r="I338" s="225">
        <f t="shared" si="51"/>
        <v>1250</v>
      </c>
      <c r="J338" s="240"/>
      <c r="K338" s="225">
        <f t="shared" si="52"/>
        <v>1250</v>
      </c>
      <c r="L338" s="240"/>
      <c r="M338" s="228">
        <f t="shared" si="53"/>
        <v>1250</v>
      </c>
    </row>
    <row r="339" spans="1:13" ht="24.75" hidden="1" customHeight="1">
      <c r="A339" s="236" t="s">
        <v>445</v>
      </c>
      <c r="B339" s="282">
        <v>476</v>
      </c>
      <c r="C339" s="238" t="s">
        <v>248</v>
      </c>
      <c r="D339" s="239" t="s">
        <v>447</v>
      </c>
      <c r="E339" s="239" t="s">
        <v>376</v>
      </c>
      <c r="F339" s="240">
        <v>500</v>
      </c>
      <c r="G339" s="240"/>
      <c r="H339" s="240"/>
      <c r="I339" s="225">
        <f t="shared" si="51"/>
        <v>500</v>
      </c>
      <c r="J339" s="240"/>
      <c r="K339" s="225">
        <f t="shared" si="52"/>
        <v>500</v>
      </c>
      <c r="L339" s="240"/>
      <c r="M339" s="228">
        <f t="shared" si="53"/>
        <v>500</v>
      </c>
    </row>
    <row r="340" spans="1:13" ht="24.75" hidden="1" customHeight="1">
      <c r="A340" s="236" t="s">
        <v>551</v>
      </c>
      <c r="B340" s="282">
        <v>476</v>
      </c>
      <c r="C340" s="239" t="s">
        <v>381</v>
      </c>
      <c r="D340" s="239" t="s">
        <v>493</v>
      </c>
      <c r="E340" s="239" t="s">
        <v>376</v>
      </c>
      <c r="F340" s="240">
        <v>2000</v>
      </c>
      <c r="G340" s="240"/>
      <c r="H340" s="240"/>
      <c r="I340" s="225">
        <f t="shared" si="51"/>
        <v>2000</v>
      </c>
      <c r="J340" s="240"/>
      <c r="K340" s="225">
        <f t="shared" si="52"/>
        <v>2000</v>
      </c>
      <c r="L340" s="240"/>
      <c r="M340" s="228">
        <f t="shared" si="53"/>
        <v>2000</v>
      </c>
    </row>
    <row r="341" spans="1:13" ht="27.75" customHeight="1">
      <c r="A341" s="231" t="s">
        <v>51</v>
      </c>
      <c r="B341" s="232">
        <v>477</v>
      </c>
      <c r="C341" s="238"/>
      <c r="D341" s="239"/>
      <c r="E341" s="239"/>
      <c r="F341" s="235">
        <f>SUM(F342,F349)</f>
        <v>100258.8</v>
      </c>
      <c r="G341" s="235">
        <f>SUM(G342,G349)</f>
        <v>3096.2999999999997</v>
      </c>
      <c r="H341" s="235"/>
      <c r="I341" s="225">
        <f t="shared" si="51"/>
        <v>103355.1</v>
      </c>
      <c r="J341" s="235">
        <f>J349</f>
        <v>2000</v>
      </c>
      <c r="K341" s="225">
        <f t="shared" si="52"/>
        <v>105355.1</v>
      </c>
      <c r="L341" s="235"/>
      <c r="M341" s="228">
        <f t="shared" si="53"/>
        <v>105355.1</v>
      </c>
    </row>
    <row r="342" spans="1:13" ht="19.5" hidden="1" customHeight="1">
      <c r="A342" s="247" t="s">
        <v>99</v>
      </c>
      <c r="B342" s="232">
        <v>477</v>
      </c>
      <c r="C342" s="233" t="s">
        <v>98</v>
      </c>
      <c r="D342" s="239"/>
      <c r="E342" s="239"/>
      <c r="F342" s="235">
        <f t="shared" ref="F342:G344" si="55">SUM(F343)</f>
        <v>23200</v>
      </c>
      <c r="G342" s="235">
        <f t="shared" si="55"/>
        <v>0</v>
      </c>
      <c r="H342" s="235"/>
      <c r="I342" s="225">
        <f t="shared" si="51"/>
        <v>23200</v>
      </c>
      <c r="J342" s="235"/>
      <c r="K342" s="225">
        <f t="shared" si="52"/>
        <v>23200</v>
      </c>
      <c r="L342" s="235"/>
      <c r="M342" s="228">
        <f t="shared" si="53"/>
        <v>23200</v>
      </c>
    </row>
    <row r="343" spans="1:13" ht="19.5" hidden="1" customHeight="1">
      <c r="A343" s="243" t="s">
        <v>222</v>
      </c>
      <c r="B343" s="232">
        <v>477</v>
      </c>
      <c r="C343" s="234" t="s">
        <v>381</v>
      </c>
      <c r="D343" s="234"/>
      <c r="E343" s="234"/>
      <c r="F343" s="235">
        <f t="shared" si="55"/>
        <v>23200</v>
      </c>
      <c r="G343" s="235">
        <f t="shared" si="55"/>
        <v>0</v>
      </c>
      <c r="H343" s="235"/>
      <c r="I343" s="225">
        <f t="shared" si="51"/>
        <v>23200</v>
      </c>
      <c r="J343" s="235"/>
      <c r="K343" s="225">
        <f t="shared" si="52"/>
        <v>23200</v>
      </c>
      <c r="L343" s="235"/>
      <c r="M343" s="228">
        <f t="shared" si="53"/>
        <v>23200</v>
      </c>
    </row>
    <row r="344" spans="1:13" ht="46.5" hidden="1" customHeight="1">
      <c r="A344" s="243" t="s">
        <v>583</v>
      </c>
      <c r="B344" s="232">
        <v>477</v>
      </c>
      <c r="C344" s="234" t="s">
        <v>381</v>
      </c>
      <c r="D344" s="234" t="s">
        <v>261</v>
      </c>
      <c r="E344" s="239"/>
      <c r="F344" s="235">
        <f t="shared" si="55"/>
        <v>23200</v>
      </c>
      <c r="G344" s="235">
        <f t="shared" si="55"/>
        <v>0</v>
      </c>
      <c r="H344" s="235"/>
      <c r="I344" s="225">
        <f t="shared" si="51"/>
        <v>23200</v>
      </c>
      <c r="J344" s="235"/>
      <c r="K344" s="225">
        <f t="shared" si="52"/>
        <v>23200</v>
      </c>
      <c r="L344" s="235"/>
      <c r="M344" s="228">
        <f t="shared" si="53"/>
        <v>23200</v>
      </c>
    </row>
    <row r="345" spans="1:13" ht="33.75" hidden="1" customHeight="1">
      <c r="A345" s="243" t="s">
        <v>2</v>
      </c>
      <c r="B345" s="232">
        <v>477</v>
      </c>
      <c r="C345" s="234" t="s">
        <v>381</v>
      </c>
      <c r="D345" s="234" t="s">
        <v>262</v>
      </c>
      <c r="E345" s="234"/>
      <c r="F345" s="235">
        <f>SUM(F347)</f>
        <v>23200</v>
      </c>
      <c r="G345" s="235">
        <f>SUM(G347)</f>
        <v>0</v>
      </c>
      <c r="H345" s="235"/>
      <c r="I345" s="225">
        <f t="shared" si="51"/>
        <v>23200</v>
      </c>
      <c r="J345" s="235"/>
      <c r="K345" s="225">
        <f t="shared" si="52"/>
        <v>23200</v>
      </c>
      <c r="L345" s="235"/>
      <c r="M345" s="228">
        <f t="shared" si="53"/>
        <v>23200</v>
      </c>
    </row>
    <row r="346" spans="1:13" ht="21" hidden="1" customHeight="1">
      <c r="A346" s="245" t="s">
        <v>356</v>
      </c>
      <c r="B346" s="237">
        <v>477</v>
      </c>
      <c r="C346" s="239" t="s">
        <v>381</v>
      </c>
      <c r="D346" s="239" t="s">
        <v>357</v>
      </c>
      <c r="E346" s="239"/>
      <c r="F346" s="240">
        <f>F347</f>
        <v>23200</v>
      </c>
      <c r="G346" s="240"/>
      <c r="H346" s="240"/>
      <c r="I346" s="225">
        <f t="shared" si="51"/>
        <v>23200</v>
      </c>
      <c r="J346" s="240"/>
      <c r="K346" s="225">
        <f t="shared" si="52"/>
        <v>23200</v>
      </c>
      <c r="L346" s="240"/>
      <c r="M346" s="228">
        <f t="shared" si="53"/>
        <v>23200</v>
      </c>
    </row>
    <row r="347" spans="1:13" ht="30.75" hidden="1" customHeight="1">
      <c r="A347" s="250" t="s">
        <v>3</v>
      </c>
      <c r="B347" s="237">
        <v>477</v>
      </c>
      <c r="C347" s="239" t="s">
        <v>381</v>
      </c>
      <c r="D347" s="239" t="s">
        <v>358</v>
      </c>
      <c r="E347" s="234"/>
      <c r="F347" s="240">
        <f>SUM(F348)</f>
        <v>23200</v>
      </c>
      <c r="G347" s="240"/>
      <c r="H347" s="240"/>
      <c r="I347" s="225">
        <f t="shared" si="51"/>
        <v>23200</v>
      </c>
      <c r="J347" s="240"/>
      <c r="K347" s="225">
        <f t="shared" si="52"/>
        <v>23200</v>
      </c>
      <c r="L347" s="240"/>
      <c r="M347" s="228">
        <f t="shared" si="53"/>
        <v>23200</v>
      </c>
    </row>
    <row r="348" spans="1:13" ht="22.5" hidden="1" customHeight="1">
      <c r="A348" s="250" t="s">
        <v>84</v>
      </c>
      <c r="B348" s="237">
        <v>477</v>
      </c>
      <c r="C348" s="239" t="s">
        <v>381</v>
      </c>
      <c r="D348" s="239" t="s">
        <v>358</v>
      </c>
      <c r="E348" s="239" t="s">
        <v>83</v>
      </c>
      <c r="F348" s="240">
        <v>23200</v>
      </c>
      <c r="G348" s="240"/>
      <c r="H348" s="240"/>
      <c r="I348" s="225">
        <f t="shared" si="51"/>
        <v>23200</v>
      </c>
      <c r="J348" s="240"/>
      <c r="K348" s="225">
        <f t="shared" si="52"/>
        <v>23200</v>
      </c>
      <c r="L348" s="240"/>
      <c r="M348" s="228">
        <f t="shared" si="53"/>
        <v>23200</v>
      </c>
    </row>
    <row r="349" spans="1:13" ht="20.25" hidden="1" customHeight="1">
      <c r="A349" s="231" t="s">
        <v>52</v>
      </c>
      <c r="B349" s="232">
        <v>477</v>
      </c>
      <c r="C349" s="233" t="s">
        <v>53</v>
      </c>
      <c r="D349" s="234"/>
      <c r="E349" s="234"/>
      <c r="F349" s="235">
        <f>SUM(F350,F374)</f>
        <v>77058.8</v>
      </c>
      <c r="G349" s="235">
        <f>SUM(G350,G374)</f>
        <v>3096.2999999999997</v>
      </c>
      <c r="H349" s="235"/>
      <c r="I349" s="225">
        <f t="shared" si="51"/>
        <v>80155.100000000006</v>
      </c>
      <c r="J349" s="235">
        <f>J350</f>
        <v>2000</v>
      </c>
      <c r="K349" s="225">
        <f t="shared" si="52"/>
        <v>82155.100000000006</v>
      </c>
      <c r="L349" s="235"/>
      <c r="M349" s="228">
        <f t="shared" si="53"/>
        <v>82155.100000000006</v>
      </c>
    </row>
    <row r="350" spans="1:13" ht="22.5" hidden="1" customHeight="1">
      <c r="A350" s="231" t="s">
        <v>220</v>
      </c>
      <c r="B350" s="232">
        <v>477</v>
      </c>
      <c r="C350" s="233" t="s">
        <v>54</v>
      </c>
      <c r="D350" s="234"/>
      <c r="E350" s="234"/>
      <c r="F350" s="235">
        <f>SUM(F351)</f>
        <v>68563.8</v>
      </c>
      <c r="G350" s="235">
        <f>SUM(G351)</f>
        <v>3096.2999999999997</v>
      </c>
      <c r="H350" s="235"/>
      <c r="I350" s="225">
        <f t="shared" si="51"/>
        <v>71660.100000000006</v>
      </c>
      <c r="J350" s="235">
        <f>J351</f>
        <v>2000</v>
      </c>
      <c r="K350" s="225">
        <f t="shared" si="52"/>
        <v>73660.100000000006</v>
      </c>
      <c r="L350" s="235"/>
      <c r="M350" s="228">
        <f t="shared" si="53"/>
        <v>73660.100000000006</v>
      </c>
    </row>
    <row r="351" spans="1:13" ht="45" hidden="1" customHeight="1">
      <c r="A351" s="243" t="s">
        <v>4</v>
      </c>
      <c r="B351" s="232">
        <v>477</v>
      </c>
      <c r="C351" s="233" t="s">
        <v>54</v>
      </c>
      <c r="D351" s="234" t="s">
        <v>272</v>
      </c>
      <c r="E351" s="234"/>
      <c r="F351" s="235">
        <f>F352+F363+F368</f>
        <v>68563.8</v>
      </c>
      <c r="G351" s="235">
        <f>G352+G363+G368</f>
        <v>3096.2999999999997</v>
      </c>
      <c r="H351" s="235"/>
      <c r="I351" s="225">
        <f t="shared" si="51"/>
        <v>71660.100000000006</v>
      </c>
      <c r="J351" s="235">
        <f>J355</f>
        <v>2000</v>
      </c>
      <c r="K351" s="225">
        <f t="shared" si="52"/>
        <v>73660.100000000006</v>
      </c>
      <c r="L351" s="235"/>
      <c r="M351" s="228">
        <f t="shared" si="53"/>
        <v>73660.100000000006</v>
      </c>
    </row>
    <row r="352" spans="1:13" ht="35.25" hidden="1" customHeight="1">
      <c r="A352" s="250" t="s">
        <v>353</v>
      </c>
      <c r="B352" s="237">
        <v>477</v>
      </c>
      <c r="C352" s="238" t="s">
        <v>54</v>
      </c>
      <c r="D352" s="239" t="s">
        <v>347</v>
      </c>
      <c r="E352" s="234"/>
      <c r="F352" s="240">
        <f>F353+F355+F357</f>
        <v>40284.300000000003</v>
      </c>
      <c r="G352" s="240">
        <f>G353+G355+G357</f>
        <v>3112.6</v>
      </c>
      <c r="H352" s="240"/>
      <c r="I352" s="225">
        <f t="shared" si="51"/>
        <v>43396.9</v>
      </c>
      <c r="J352" s="240"/>
      <c r="K352" s="225">
        <f t="shared" si="52"/>
        <v>43396.9</v>
      </c>
      <c r="L352" s="240"/>
      <c r="M352" s="228">
        <f t="shared" si="53"/>
        <v>43396.9</v>
      </c>
    </row>
    <row r="353" spans="1:13" ht="46.5" hidden="1" customHeight="1">
      <c r="A353" s="244" t="s">
        <v>211</v>
      </c>
      <c r="B353" s="232">
        <v>477</v>
      </c>
      <c r="C353" s="233" t="s">
        <v>54</v>
      </c>
      <c r="D353" s="234" t="s">
        <v>354</v>
      </c>
      <c r="E353" s="234"/>
      <c r="F353" s="235">
        <f>SUM(F354)</f>
        <v>32950</v>
      </c>
      <c r="G353" s="235">
        <f>G354</f>
        <v>3050</v>
      </c>
      <c r="H353" s="235"/>
      <c r="I353" s="225">
        <f t="shared" si="51"/>
        <v>36000</v>
      </c>
      <c r="J353" s="235"/>
      <c r="K353" s="225">
        <f t="shared" si="52"/>
        <v>36000</v>
      </c>
      <c r="L353" s="235"/>
      <c r="M353" s="228">
        <f t="shared" si="53"/>
        <v>36000</v>
      </c>
    </row>
    <row r="354" spans="1:13" ht="19.5" hidden="1" customHeight="1">
      <c r="A354" s="250" t="s">
        <v>84</v>
      </c>
      <c r="B354" s="237">
        <v>477</v>
      </c>
      <c r="C354" s="238" t="s">
        <v>54</v>
      </c>
      <c r="D354" s="239" t="s">
        <v>354</v>
      </c>
      <c r="E354" s="239" t="s">
        <v>83</v>
      </c>
      <c r="F354" s="267">
        <v>32950</v>
      </c>
      <c r="G354" s="267">
        <v>3050</v>
      </c>
      <c r="H354" s="267"/>
      <c r="I354" s="225">
        <f t="shared" si="51"/>
        <v>36000</v>
      </c>
      <c r="J354" s="267"/>
      <c r="K354" s="225">
        <f t="shared" si="52"/>
        <v>36000</v>
      </c>
      <c r="L354" s="267"/>
      <c r="M354" s="228">
        <f t="shared" si="53"/>
        <v>36000</v>
      </c>
    </row>
    <row r="355" spans="1:13" ht="33" hidden="1" customHeight="1">
      <c r="A355" s="243" t="s">
        <v>5</v>
      </c>
      <c r="B355" s="232">
        <v>477</v>
      </c>
      <c r="C355" s="233" t="s">
        <v>54</v>
      </c>
      <c r="D355" s="234" t="s">
        <v>355</v>
      </c>
      <c r="E355" s="234"/>
      <c r="F355" s="235">
        <f>F356</f>
        <v>6494</v>
      </c>
      <c r="G355" s="235"/>
      <c r="H355" s="235"/>
      <c r="I355" s="225">
        <f t="shared" si="51"/>
        <v>6494</v>
      </c>
      <c r="J355" s="235">
        <f>J356</f>
        <v>2000</v>
      </c>
      <c r="K355" s="225">
        <f t="shared" si="52"/>
        <v>8494</v>
      </c>
      <c r="L355" s="235"/>
      <c r="M355" s="228">
        <f t="shared" si="53"/>
        <v>8494</v>
      </c>
    </row>
    <row r="356" spans="1:13" ht="22.5" hidden="1" customHeight="1">
      <c r="A356" s="250" t="s">
        <v>84</v>
      </c>
      <c r="B356" s="237">
        <v>477</v>
      </c>
      <c r="C356" s="238" t="s">
        <v>54</v>
      </c>
      <c r="D356" s="239" t="s">
        <v>355</v>
      </c>
      <c r="E356" s="239" t="s">
        <v>426</v>
      </c>
      <c r="F356" s="240">
        <v>6494</v>
      </c>
      <c r="G356" s="240"/>
      <c r="H356" s="240"/>
      <c r="I356" s="225">
        <f t="shared" si="51"/>
        <v>6494</v>
      </c>
      <c r="J356" s="240">
        <v>2000</v>
      </c>
      <c r="K356" s="225">
        <f t="shared" si="52"/>
        <v>8494</v>
      </c>
      <c r="L356" s="240"/>
      <c r="M356" s="228">
        <f t="shared" si="53"/>
        <v>8494</v>
      </c>
    </row>
    <row r="357" spans="1:13" ht="25.5" hidden="1" customHeight="1">
      <c r="A357" s="250" t="s">
        <v>489</v>
      </c>
      <c r="B357" s="237">
        <v>477</v>
      </c>
      <c r="C357" s="238" t="s">
        <v>54</v>
      </c>
      <c r="D357" s="239"/>
      <c r="E357" s="239"/>
      <c r="F357" s="240">
        <f>F358+F362</f>
        <v>840.3</v>
      </c>
      <c r="G357" s="240">
        <f>G358+G362</f>
        <v>62.6</v>
      </c>
      <c r="H357" s="240"/>
      <c r="I357" s="225">
        <f t="shared" si="51"/>
        <v>902.9</v>
      </c>
      <c r="J357" s="240"/>
      <c r="K357" s="225">
        <f t="shared" si="52"/>
        <v>902.9</v>
      </c>
      <c r="L357" s="240"/>
      <c r="M357" s="228">
        <f t="shared" si="53"/>
        <v>902.9</v>
      </c>
    </row>
    <row r="358" spans="1:13" ht="18" hidden="1" customHeight="1">
      <c r="A358" s="250" t="s">
        <v>502</v>
      </c>
      <c r="B358" s="237">
        <v>477</v>
      </c>
      <c r="C358" s="238" t="s">
        <v>54</v>
      </c>
      <c r="D358" s="239" t="s">
        <v>496</v>
      </c>
      <c r="E358" s="239" t="s">
        <v>471</v>
      </c>
      <c r="F358" s="267">
        <v>831.3</v>
      </c>
      <c r="G358" s="267">
        <v>62.6</v>
      </c>
      <c r="H358" s="267"/>
      <c r="I358" s="225">
        <f t="shared" si="51"/>
        <v>893.9</v>
      </c>
      <c r="J358" s="267"/>
      <c r="K358" s="225">
        <f t="shared" si="52"/>
        <v>893.9</v>
      </c>
      <c r="L358" s="267"/>
      <c r="M358" s="228">
        <f t="shared" si="53"/>
        <v>893.9</v>
      </c>
    </row>
    <row r="359" spans="1:13" hidden="1">
      <c r="A359" s="250" t="s">
        <v>469</v>
      </c>
      <c r="B359" s="237">
        <v>477</v>
      </c>
      <c r="C359" s="238" t="s">
        <v>54</v>
      </c>
      <c r="D359" s="239" t="s">
        <v>472</v>
      </c>
      <c r="E359" s="239" t="s">
        <v>471</v>
      </c>
      <c r="F359" s="240">
        <v>0</v>
      </c>
      <c r="G359" s="240"/>
      <c r="H359" s="240"/>
      <c r="I359" s="225">
        <f t="shared" si="51"/>
        <v>0</v>
      </c>
      <c r="J359" s="240"/>
      <c r="K359" s="225">
        <f t="shared" si="52"/>
        <v>0</v>
      </c>
      <c r="L359" s="240"/>
      <c r="M359" s="228">
        <f t="shared" si="53"/>
        <v>0</v>
      </c>
    </row>
    <row r="360" spans="1:13" hidden="1">
      <c r="A360" s="250" t="s">
        <v>502</v>
      </c>
      <c r="B360" s="237">
        <v>477</v>
      </c>
      <c r="C360" s="238" t="s">
        <v>54</v>
      </c>
      <c r="D360" s="239" t="s">
        <v>496</v>
      </c>
      <c r="E360" s="239" t="s">
        <v>471</v>
      </c>
      <c r="F360" s="240">
        <v>0</v>
      </c>
      <c r="G360" s="240"/>
      <c r="H360" s="240"/>
      <c r="I360" s="225">
        <f t="shared" si="51"/>
        <v>0</v>
      </c>
      <c r="J360" s="240"/>
      <c r="K360" s="225">
        <f t="shared" si="52"/>
        <v>0</v>
      </c>
      <c r="L360" s="240"/>
      <c r="M360" s="228">
        <f t="shared" si="53"/>
        <v>0</v>
      </c>
    </row>
    <row r="361" spans="1:13" hidden="1">
      <c r="A361" s="250" t="s">
        <v>469</v>
      </c>
      <c r="B361" s="237">
        <v>477</v>
      </c>
      <c r="C361" s="238" t="s">
        <v>54</v>
      </c>
      <c r="D361" s="239" t="s">
        <v>497</v>
      </c>
      <c r="E361" s="239" t="s">
        <v>471</v>
      </c>
      <c r="F361" s="240">
        <v>0</v>
      </c>
      <c r="G361" s="240"/>
      <c r="H361" s="240"/>
      <c r="I361" s="225">
        <f t="shared" si="51"/>
        <v>0</v>
      </c>
      <c r="J361" s="240"/>
      <c r="K361" s="225">
        <f t="shared" si="52"/>
        <v>0</v>
      </c>
      <c r="L361" s="240"/>
      <c r="M361" s="228">
        <f t="shared" si="53"/>
        <v>0</v>
      </c>
    </row>
    <row r="362" spans="1:13" ht="18.75" hidden="1" customHeight="1">
      <c r="A362" s="250" t="s">
        <v>552</v>
      </c>
      <c r="B362" s="237">
        <v>477</v>
      </c>
      <c r="C362" s="238" t="s">
        <v>54</v>
      </c>
      <c r="D362" s="239" t="s">
        <v>497</v>
      </c>
      <c r="E362" s="239" t="s">
        <v>471</v>
      </c>
      <c r="F362" s="240">
        <v>9</v>
      </c>
      <c r="G362" s="240"/>
      <c r="H362" s="240"/>
      <c r="I362" s="225">
        <f t="shared" si="51"/>
        <v>9</v>
      </c>
      <c r="J362" s="240"/>
      <c r="K362" s="225">
        <f t="shared" si="52"/>
        <v>9</v>
      </c>
      <c r="L362" s="240"/>
      <c r="M362" s="228">
        <f t="shared" si="53"/>
        <v>9</v>
      </c>
    </row>
    <row r="363" spans="1:13" ht="20.25" hidden="1" customHeight="1">
      <c r="A363" s="243" t="s">
        <v>352</v>
      </c>
      <c r="B363" s="232">
        <v>477</v>
      </c>
      <c r="C363" s="233" t="s">
        <v>54</v>
      </c>
      <c r="D363" s="234" t="s">
        <v>348</v>
      </c>
      <c r="E363" s="239"/>
      <c r="F363" s="235">
        <f>SUM(F364)+F366</f>
        <v>6585</v>
      </c>
      <c r="G363" s="235"/>
      <c r="H363" s="235"/>
      <c r="I363" s="225">
        <f t="shared" si="51"/>
        <v>6585</v>
      </c>
      <c r="J363" s="235"/>
      <c r="K363" s="235"/>
      <c r="L363" s="235"/>
      <c r="M363" s="228">
        <f t="shared" ref="M363:M384" si="56">I363+J363</f>
        <v>6585</v>
      </c>
    </row>
    <row r="364" spans="1:13" ht="21.75" hidden="1" customHeight="1">
      <c r="A364" s="250" t="s">
        <v>6</v>
      </c>
      <c r="B364" s="237">
        <v>477</v>
      </c>
      <c r="C364" s="238" t="s">
        <v>54</v>
      </c>
      <c r="D364" s="239" t="s">
        <v>361</v>
      </c>
      <c r="E364" s="239"/>
      <c r="F364" s="240">
        <f t="shared" ref="F364" si="57">SUM(F365)</f>
        <v>6285</v>
      </c>
      <c r="G364" s="240"/>
      <c r="H364" s="240"/>
      <c r="I364" s="225">
        <f t="shared" si="51"/>
        <v>6285</v>
      </c>
      <c r="J364" s="240"/>
      <c r="K364" s="240"/>
      <c r="L364" s="240"/>
      <c r="M364" s="228">
        <f t="shared" si="56"/>
        <v>6285</v>
      </c>
    </row>
    <row r="365" spans="1:13" ht="16.5" hidden="1" customHeight="1">
      <c r="A365" s="250" t="s">
        <v>84</v>
      </c>
      <c r="B365" s="237">
        <v>477</v>
      </c>
      <c r="C365" s="238" t="s">
        <v>54</v>
      </c>
      <c r="D365" s="239" t="s">
        <v>361</v>
      </c>
      <c r="E365" s="239" t="s">
        <v>83</v>
      </c>
      <c r="F365" s="240">
        <v>6285</v>
      </c>
      <c r="G365" s="240"/>
      <c r="H365" s="240"/>
      <c r="I365" s="225">
        <f t="shared" si="51"/>
        <v>6285</v>
      </c>
      <c r="J365" s="240"/>
      <c r="K365" s="240"/>
      <c r="L365" s="240"/>
      <c r="M365" s="228">
        <f t="shared" si="56"/>
        <v>6285</v>
      </c>
    </row>
    <row r="366" spans="1:13" ht="16.5" hidden="1" customHeight="1">
      <c r="A366" s="250" t="s">
        <v>552</v>
      </c>
      <c r="B366" s="237"/>
      <c r="C366" s="238" t="s">
        <v>54</v>
      </c>
      <c r="D366" s="239" t="s">
        <v>578</v>
      </c>
      <c r="E366" s="239" t="s">
        <v>471</v>
      </c>
      <c r="F366" s="240">
        <v>300</v>
      </c>
      <c r="G366" s="240"/>
      <c r="H366" s="240"/>
      <c r="I366" s="225">
        <f t="shared" si="51"/>
        <v>300</v>
      </c>
      <c r="J366" s="240"/>
      <c r="K366" s="240"/>
      <c r="L366" s="240"/>
      <c r="M366" s="228">
        <f t="shared" si="56"/>
        <v>300</v>
      </c>
    </row>
    <row r="367" spans="1:13" hidden="1">
      <c r="A367" s="250"/>
      <c r="B367" s="237"/>
      <c r="C367" s="238"/>
      <c r="D367" s="239"/>
      <c r="E367" s="239"/>
      <c r="F367" s="240"/>
      <c r="G367" s="240"/>
      <c r="H367" s="240"/>
      <c r="I367" s="225">
        <f t="shared" si="51"/>
        <v>0</v>
      </c>
      <c r="J367" s="240"/>
      <c r="K367" s="240"/>
      <c r="L367" s="240"/>
      <c r="M367" s="228">
        <f t="shared" si="56"/>
        <v>0</v>
      </c>
    </row>
    <row r="368" spans="1:13" ht="25.5" hidden="1" customHeight="1">
      <c r="A368" s="243" t="s">
        <v>349</v>
      </c>
      <c r="B368" s="232">
        <v>477</v>
      </c>
      <c r="C368" s="233" t="s">
        <v>54</v>
      </c>
      <c r="D368" s="234" t="s">
        <v>351</v>
      </c>
      <c r="E368" s="239"/>
      <c r="F368" s="235">
        <f>SUM(F369)+F371</f>
        <v>21694.5</v>
      </c>
      <c r="G368" s="235">
        <f>SUM(G369)+G371</f>
        <v>-16.3</v>
      </c>
      <c r="H368" s="235"/>
      <c r="I368" s="225">
        <f t="shared" si="51"/>
        <v>21678.2</v>
      </c>
      <c r="J368" s="235"/>
      <c r="K368" s="235"/>
      <c r="L368" s="235"/>
      <c r="M368" s="228">
        <f t="shared" si="56"/>
        <v>21678.2</v>
      </c>
    </row>
    <row r="369" spans="1:13" ht="21.75" hidden="1" customHeight="1">
      <c r="A369" s="243" t="s">
        <v>7</v>
      </c>
      <c r="B369" s="237">
        <v>477</v>
      </c>
      <c r="C369" s="238" t="s">
        <v>54</v>
      </c>
      <c r="D369" s="239" t="s">
        <v>350</v>
      </c>
      <c r="E369" s="239"/>
      <c r="F369" s="240">
        <f>F370</f>
        <v>21499</v>
      </c>
      <c r="G369" s="240"/>
      <c r="H369" s="240"/>
      <c r="I369" s="225">
        <f t="shared" si="51"/>
        <v>21499</v>
      </c>
      <c r="J369" s="240"/>
      <c r="K369" s="240"/>
      <c r="L369" s="240"/>
      <c r="M369" s="228">
        <f t="shared" si="56"/>
        <v>21499</v>
      </c>
    </row>
    <row r="370" spans="1:13" ht="21" hidden="1" customHeight="1">
      <c r="A370" s="250" t="s">
        <v>84</v>
      </c>
      <c r="B370" s="237">
        <v>477</v>
      </c>
      <c r="C370" s="238" t="s">
        <v>54</v>
      </c>
      <c r="D370" s="239" t="s">
        <v>350</v>
      </c>
      <c r="E370" s="239" t="s">
        <v>426</v>
      </c>
      <c r="F370" s="240">
        <v>21499</v>
      </c>
      <c r="G370" s="240"/>
      <c r="H370" s="240"/>
      <c r="I370" s="225">
        <f t="shared" si="51"/>
        <v>21499</v>
      </c>
      <c r="J370" s="240"/>
      <c r="K370" s="240"/>
      <c r="L370" s="240"/>
      <c r="M370" s="228">
        <f t="shared" si="56"/>
        <v>21499</v>
      </c>
    </row>
    <row r="371" spans="1:13" ht="30" hidden="1" customHeight="1">
      <c r="A371" s="250" t="s">
        <v>488</v>
      </c>
      <c r="B371" s="237">
        <v>477</v>
      </c>
      <c r="C371" s="238" t="s">
        <v>54</v>
      </c>
      <c r="D371" s="239"/>
      <c r="E371" s="239"/>
      <c r="F371" s="240">
        <f>F372+F373</f>
        <v>195.5</v>
      </c>
      <c r="G371" s="240">
        <f>G372</f>
        <v>-16.3</v>
      </c>
      <c r="H371" s="240"/>
      <c r="I371" s="225">
        <f t="shared" si="51"/>
        <v>179.2</v>
      </c>
      <c r="J371" s="240"/>
      <c r="K371" s="240"/>
      <c r="L371" s="240"/>
      <c r="M371" s="228">
        <f t="shared" si="56"/>
        <v>179.2</v>
      </c>
    </row>
    <row r="372" spans="1:13" ht="18" hidden="1" customHeight="1">
      <c r="A372" s="250" t="s">
        <v>502</v>
      </c>
      <c r="B372" s="237">
        <v>477</v>
      </c>
      <c r="C372" s="238" t="s">
        <v>54</v>
      </c>
      <c r="D372" s="239" t="s">
        <v>487</v>
      </c>
      <c r="E372" s="239" t="s">
        <v>471</v>
      </c>
      <c r="F372" s="267">
        <v>194.5</v>
      </c>
      <c r="G372" s="267">
        <v>-16.3</v>
      </c>
      <c r="H372" s="267"/>
      <c r="I372" s="225">
        <f t="shared" si="51"/>
        <v>178.2</v>
      </c>
      <c r="J372" s="267"/>
      <c r="K372" s="267"/>
      <c r="L372" s="267"/>
      <c r="M372" s="228">
        <f t="shared" si="56"/>
        <v>178.2</v>
      </c>
    </row>
    <row r="373" spans="1:13" ht="18" hidden="1" customHeight="1">
      <c r="A373" s="250" t="s">
        <v>469</v>
      </c>
      <c r="B373" s="237">
        <v>477</v>
      </c>
      <c r="C373" s="238" t="s">
        <v>54</v>
      </c>
      <c r="D373" s="239" t="s">
        <v>470</v>
      </c>
      <c r="E373" s="239" t="s">
        <v>471</v>
      </c>
      <c r="F373" s="240">
        <v>1</v>
      </c>
      <c r="G373" s="240"/>
      <c r="H373" s="240"/>
      <c r="I373" s="225">
        <f t="shared" si="51"/>
        <v>1</v>
      </c>
      <c r="J373" s="240"/>
      <c r="K373" s="240"/>
      <c r="L373" s="240"/>
      <c r="M373" s="228">
        <f t="shared" si="56"/>
        <v>1</v>
      </c>
    </row>
    <row r="374" spans="1:13" ht="30.75" hidden="1" customHeight="1">
      <c r="A374" s="247" t="s">
        <v>81</v>
      </c>
      <c r="B374" s="232">
        <v>477</v>
      </c>
      <c r="C374" s="233" t="s">
        <v>55</v>
      </c>
      <c r="D374" s="234"/>
      <c r="E374" s="234"/>
      <c r="F374" s="235">
        <f>SUM(F379)+F375</f>
        <v>8495</v>
      </c>
      <c r="G374" s="235">
        <f>SUM(G379)+G375</f>
        <v>0</v>
      </c>
      <c r="H374" s="235"/>
      <c r="I374" s="225">
        <f t="shared" si="51"/>
        <v>8495</v>
      </c>
      <c r="J374" s="235"/>
      <c r="K374" s="235"/>
      <c r="L374" s="235"/>
      <c r="M374" s="228">
        <f t="shared" si="56"/>
        <v>8495</v>
      </c>
    </row>
    <row r="375" spans="1:13" ht="45.75" hidden="1" customHeight="1">
      <c r="A375" s="231" t="s">
        <v>438</v>
      </c>
      <c r="B375" s="232">
        <v>477</v>
      </c>
      <c r="C375" s="234" t="s">
        <v>55</v>
      </c>
      <c r="D375" s="234" t="s">
        <v>439</v>
      </c>
      <c r="E375" s="234"/>
      <c r="F375" s="235">
        <f t="shared" ref="F375:G376" si="58">F376</f>
        <v>6650</v>
      </c>
      <c r="G375" s="235">
        <f t="shared" si="58"/>
        <v>0</v>
      </c>
      <c r="H375" s="235"/>
      <c r="I375" s="225">
        <f t="shared" si="51"/>
        <v>6650</v>
      </c>
      <c r="J375" s="235"/>
      <c r="K375" s="235"/>
      <c r="L375" s="235"/>
      <c r="M375" s="228">
        <f t="shared" si="56"/>
        <v>6650</v>
      </c>
    </row>
    <row r="376" spans="1:13" ht="35.25" hidden="1" customHeight="1">
      <c r="A376" s="250" t="s">
        <v>440</v>
      </c>
      <c r="B376" s="237">
        <v>477</v>
      </c>
      <c r="C376" s="239" t="s">
        <v>55</v>
      </c>
      <c r="D376" s="239" t="s">
        <v>439</v>
      </c>
      <c r="E376" s="239"/>
      <c r="F376" s="240">
        <f t="shared" si="58"/>
        <v>6650</v>
      </c>
      <c r="G376" s="240"/>
      <c r="H376" s="240"/>
      <c r="I376" s="225">
        <f t="shared" si="51"/>
        <v>6650</v>
      </c>
      <c r="J376" s="240"/>
      <c r="K376" s="240"/>
      <c r="L376" s="240"/>
      <c r="M376" s="228">
        <f t="shared" si="56"/>
        <v>6650</v>
      </c>
    </row>
    <row r="377" spans="1:13" ht="25.5" hidden="1" customHeight="1">
      <c r="A377" s="250" t="s">
        <v>84</v>
      </c>
      <c r="B377" s="237">
        <v>477</v>
      </c>
      <c r="C377" s="239" t="s">
        <v>55</v>
      </c>
      <c r="D377" s="239" t="s">
        <v>439</v>
      </c>
      <c r="E377" s="239" t="s">
        <v>426</v>
      </c>
      <c r="F377" s="240">
        <v>6650</v>
      </c>
      <c r="G377" s="240"/>
      <c r="H377" s="240"/>
      <c r="I377" s="225">
        <f t="shared" si="51"/>
        <v>6650</v>
      </c>
      <c r="J377" s="240"/>
      <c r="K377" s="240"/>
      <c r="L377" s="240"/>
      <c r="M377" s="228">
        <f t="shared" si="56"/>
        <v>6650</v>
      </c>
    </row>
    <row r="378" spans="1:13" ht="38.25" hidden="1" customHeight="1">
      <c r="A378" s="231" t="s">
        <v>204</v>
      </c>
      <c r="B378" s="232">
        <v>477</v>
      </c>
      <c r="C378" s="233" t="s">
        <v>55</v>
      </c>
      <c r="D378" s="234" t="s">
        <v>162</v>
      </c>
      <c r="E378" s="234"/>
      <c r="F378" s="235">
        <f>SUM(F379)</f>
        <v>1845</v>
      </c>
      <c r="G378" s="235">
        <f>SUM(G379)</f>
        <v>0</v>
      </c>
      <c r="H378" s="235"/>
      <c r="I378" s="225">
        <f t="shared" si="51"/>
        <v>1845</v>
      </c>
      <c r="J378" s="235"/>
      <c r="K378" s="235"/>
      <c r="L378" s="235"/>
      <c r="M378" s="228">
        <f t="shared" si="56"/>
        <v>1845</v>
      </c>
    </row>
    <row r="379" spans="1:13" ht="31.5" hidden="1" customHeight="1">
      <c r="A379" s="246" t="s">
        <v>129</v>
      </c>
      <c r="B379" s="237">
        <v>477</v>
      </c>
      <c r="C379" s="239" t="s">
        <v>55</v>
      </c>
      <c r="D379" s="239" t="s">
        <v>273</v>
      </c>
      <c r="E379" s="239"/>
      <c r="F379" s="240">
        <f>SUM(F380,F382)</f>
        <v>1845</v>
      </c>
      <c r="G379" s="240"/>
      <c r="H379" s="240"/>
      <c r="I379" s="225">
        <f t="shared" si="51"/>
        <v>1845</v>
      </c>
      <c r="J379" s="240"/>
      <c r="K379" s="240"/>
      <c r="L379" s="240"/>
      <c r="M379" s="228">
        <f t="shared" si="56"/>
        <v>1845</v>
      </c>
    </row>
    <row r="380" spans="1:13" ht="33.75" hidden="1" customHeight="1">
      <c r="A380" s="236" t="s">
        <v>117</v>
      </c>
      <c r="B380" s="237">
        <v>477</v>
      </c>
      <c r="C380" s="239" t="s">
        <v>55</v>
      </c>
      <c r="D380" s="239" t="s">
        <v>274</v>
      </c>
      <c r="E380" s="239"/>
      <c r="F380" s="240">
        <f>SUM(F381)</f>
        <v>1805</v>
      </c>
      <c r="G380" s="240"/>
      <c r="H380" s="240"/>
      <c r="I380" s="225">
        <f t="shared" si="51"/>
        <v>1805</v>
      </c>
      <c r="J380" s="240"/>
      <c r="K380" s="240"/>
      <c r="L380" s="240"/>
      <c r="M380" s="228">
        <f t="shared" si="56"/>
        <v>1805</v>
      </c>
    </row>
    <row r="381" spans="1:13" ht="33.75" hidden="1" customHeight="1">
      <c r="A381" s="236" t="s">
        <v>119</v>
      </c>
      <c r="B381" s="237">
        <v>477</v>
      </c>
      <c r="C381" s="239" t="s">
        <v>55</v>
      </c>
      <c r="D381" s="239" t="s">
        <v>274</v>
      </c>
      <c r="E381" s="239" t="s">
        <v>118</v>
      </c>
      <c r="F381" s="240">
        <v>1805</v>
      </c>
      <c r="G381" s="240"/>
      <c r="H381" s="240"/>
      <c r="I381" s="225">
        <f t="shared" si="51"/>
        <v>1805</v>
      </c>
      <c r="J381" s="240"/>
      <c r="K381" s="240"/>
      <c r="L381" s="240"/>
      <c r="M381" s="228">
        <f t="shared" si="56"/>
        <v>1805</v>
      </c>
    </row>
    <row r="382" spans="1:13" ht="25.5" hidden="1">
      <c r="A382" s="236" t="s">
        <v>106</v>
      </c>
      <c r="B382" s="237">
        <v>477</v>
      </c>
      <c r="C382" s="239" t="s">
        <v>55</v>
      </c>
      <c r="D382" s="239" t="s">
        <v>275</v>
      </c>
      <c r="E382" s="239"/>
      <c r="F382" s="240">
        <f>SUM(F383)</f>
        <v>40</v>
      </c>
      <c r="G382" s="240"/>
      <c r="H382" s="240"/>
      <c r="I382" s="225">
        <f t="shared" si="51"/>
        <v>40</v>
      </c>
      <c r="J382" s="240"/>
      <c r="K382" s="240"/>
      <c r="L382" s="240"/>
      <c r="M382" s="228">
        <f t="shared" si="56"/>
        <v>40</v>
      </c>
    </row>
    <row r="383" spans="1:13" ht="38.25" hidden="1">
      <c r="A383" s="236" t="s">
        <v>115</v>
      </c>
      <c r="B383" s="237">
        <v>477</v>
      </c>
      <c r="C383" s="239" t="s">
        <v>55</v>
      </c>
      <c r="D383" s="239" t="s">
        <v>275</v>
      </c>
      <c r="E383" s="239" t="s">
        <v>114</v>
      </c>
      <c r="F383" s="240">
        <v>40</v>
      </c>
      <c r="G383" s="240"/>
      <c r="H383" s="240"/>
      <c r="I383" s="225">
        <f t="shared" si="51"/>
        <v>40</v>
      </c>
      <c r="J383" s="240"/>
      <c r="K383" s="240"/>
      <c r="L383" s="240"/>
      <c r="M383" s="228">
        <f t="shared" si="56"/>
        <v>40</v>
      </c>
    </row>
    <row r="384" spans="1:13" s="3" customFormat="1" ht="21.75" hidden="1" customHeight="1">
      <c r="A384" s="285" t="s">
        <v>466</v>
      </c>
      <c r="B384" s="286"/>
      <c r="C384" s="287"/>
      <c r="D384" s="286"/>
      <c r="E384" s="286"/>
      <c r="F384" s="288"/>
      <c r="G384" s="288"/>
      <c r="H384" s="288"/>
      <c r="I384" s="225">
        <f t="shared" si="51"/>
        <v>0</v>
      </c>
      <c r="J384" s="288"/>
      <c r="K384" s="288"/>
      <c r="L384" s="288"/>
      <c r="M384" s="228">
        <f t="shared" si="56"/>
        <v>0</v>
      </c>
    </row>
    <row r="385" hidden="1"/>
    <row r="386" hidden="1"/>
  </sheetData>
  <mergeCells count="6">
    <mergeCell ref="H2:M2"/>
    <mergeCell ref="F5:M5"/>
    <mergeCell ref="D7:M7"/>
    <mergeCell ref="B6:M6"/>
    <mergeCell ref="A9:M9"/>
    <mergeCell ref="B3:M3"/>
  </mergeCells>
  <pageMargins left="0.39370078740157483" right="0.19685039370078741" top="0" bottom="0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60"/>
  <sheetViews>
    <sheetView workbookViewId="0">
      <selection activeCell="O346" sqref="O346"/>
    </sheetView>
  </sheetViews>
  <sheetFormatPr defaultRowHeight="12.75"/>
  <cols>
    <col min="1" max="1" width="45.140625" style="112" customWidth="1"/>
    <col min="2" max="2" width="9.7109375" style="112" customWidth="1"/>
    <col min="3" max="3" width="14.5703125" style="114" customWidth="1"/>
    <col min="4" max="4" width="8.7109375" style="112" customWidth="1"/>
    <col min="5" max="5" width="13.28515625" style="83" hidden="1" customWidth="1"/>
    <col min="6" max="9" width="12" style="83" hidden="1" customWidth="1"/>
    <col min="10" max="11" width="12" style="83" customWidth="1"/>
    <col min="12" max="12" width="11.7109375" style="83" customWidth="1"/>
  </cols>
  <sheetData>
    <row r="1" spans="1:12">
      <c r="A1" s="121"/>
      <c r="B1" s="121"/>
      <c r="C1" s="121"/>
      <c r="D1" s="121"/>
      <c r="G1" s="174" t="s">
        <v>621</v>
      </c>
      <c r="H1" s="174"/>
      <c r="I1" s="174"/>
      <c r="J1" s="174"/>
      <c r="K1" s="174"/>
      <c r="L1" s="175"/>
    </row>
    <row r="2" spans="1:12" ht="57.75" customHeight="1">
      <c r="A2" s="121"/>
      <c r="B2" s="121"/>
      <c r="C2" s="177" t="s">
        <v>642</v>
      </c>
      <c r="D2" s="172"/>
      <c r="E2" s="172"/>
      <c r="F2" s="172"/>
      <c r="G2" s="172"/>
      <c r="H2" s="172"/>
      <c r="I2" s="172"/>
      <c r="J2" s="172"/>
      <c r="K2" s="172"/>
      <c r="L2" s="172"/>
    </row>
    <row r="3" spans="1:12">
      <c r="E3" s="176" t="s">
        <v>559</v>
      </c>
      <c r="F3" s="176"/>
      <c r="G3" s="176"/>
      <c r="H3" s="176"/>
      <c r="I3" s="176"/>
      <c r="J3" s="176"/>
      <c r="K3" s="176"/>
      <c r="L3" s="176"/>
    </row>
    <row r="4" spans="1:12" ht="58.5" customHeight="1">
      <c r="A4" s="111"/>
      <c r="B4" s="177" t="s">
        <v>555</v>
      </c>
      <c r="C4" s="177"/>
      <c r="D4" s="177"/>
      <c r="E4" s="178"/>
      <c r="F4" s="178"/>
      <c r="G4" s="178"/>
      <c r="H4" s="178"/>
      <c r="I4" s="178"/>
      <c r="J4" s="178"/>
      <c r="K4" s="178"/>
      <c r="L4" s="179"/>
    </row>
    <row r="5" spans="1:12" ht="17.25" hidden="1" customHeight="1">
      <c r="A5" s="111"/>
      <c r="B5" s="111"/>
      <c r="D5" s="177"/>
      <c r="E5" s="177"/>
      <c r="F5" s="177"/>
      <c r="G5" s="177"/>
      <c r="H5" s="177"/>
      <c r="I5" s="177"/>
      <c r="J5" s="177"/>
      <c r="K5" s="177"/>
      <c r="L5" s="177"/>
    </row>
    <row r="6" spans="1:12" ht="57" customHeight="1">
      <c r="A6" s="180" t="s">
        <v>580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1"/>
    </row>
    <row r="7" spans="1:12" hidden="1">
      <c r="A7" s="88"/>
      <c r="B7" s="88"/>
      <c r="C7" s="88"/>
      <c r="D7" s="88"/>
      <c r="E7" s="84"/>
      <c r="F7" s="84"/>
      <c r="G7" s="84"/>
      <c r="H7" s="84"/>
      <c r="I7" s="84"/>
      <c r="J7" s="84"/>
      <c r="K7" s="84"/>
      <c r="L7" s="84"/>
    </row>
    <row r="8" spans="1:12">
      <c r="A8" s="88"/>
      <c r="B8" s="88"/>
      <c r="C8" s="88"/>
      <c r="D8" s="88"/>
      <c r="E8" s="85"/>
      <c r="F8" s="85"/>
      <c r="G8" s="85"/>
      <c r="H8" s="85"/>
      <c r="I8" s="85"/>
      <c r="J8" s="85"/>
      <c r="K8" s="85"/>
      <c r="L8" s="85" t="s">
        <v>225</v>
      </c>
    </row>
    <row r="9" spans="1:12" ht="36.75" customHeight="1">
      <c r="A9" s="33" t="s">
        <v>93</v>
      </c>
      <c r="B9" s="33" t="s">
        <v>72</v>
      </c>
      <c r="C9" s="33" t="s">
        <v>113</v>
      </c>
      <c r="D9" s="33" t="s">
        <v>73</v>
      </c>
      <c r="E9" s="20" t="s">
        <v>530</v>
      </c>
      <c r="F9" s="20" t="s">
        <v>593</v>
      </c>
      <c r="G9" s="20" t="s">
        <v>593</v>
      </c>
      <c r="H9" s="20" t="s">
        <v>594</v>
      </c>
      <c r="I9" s="20" t="s">
        <v>593</v>
      </c>
      <c r="J9" s="20" t="s">
        <v>594</v>
      </c>
      <c r="K9" s="20"/>
      <c r="L9" s="20" t="s">
        <v>594</v>
      </c>
    </row>
    <row r="10" spans="1:12" ht="30.75" customHeight="1">
      <c r="A10" s="12" t="s">
        <v>74</v>
      </c>
      <c r="B10" s="33"/>
      <c r="C10" s="33"/>
      <c r="D10" s="33"/>
      <c r="E10" s="61">
        <f>SUM(E11,E71,E79,E104,E152,E182,E242,E281,E319,E333,E339,E345)</f>
        <v>1078703.3</v>
      </c>
      <c r="F10" s="61">
        <f>SUM(F11,F71,F79,F104,F152,F182,F242,F281,F319,F333,F339,F345)</f>
        <v>27028.399999999998</v>
      </c>
      <c r="G10" s="61">
        <f>G11+G71+G79+G104+G152+G182+G242+G281+G319+G333+G339+G345</f>
        <v>11565.9</v>
      </c>
      <c r="H10" s="61">
        <f>E10+F10+G10</f>
        <v>1117297.5999999999</v>
      </c>
      <c r="I10" s="61">
        <f>I345</f>
        <v>1445</v>
      </c>
      <c r="J10" s="61">
        <f>H10+I10</f>
        <v>1118742.5999999999</v>
      </c>
      <c r="K10" s="61">
        <f>K345</f>
        <v>1145</v>
      </c>
      <c r="L10" s="61">
        <f>J10+K10</f>
        <v>1119887.5999999999</v>
      </c>
    </row>
    <row r="11" spans="1:12" ht="21" hidden="1" customHeight="1">
      <c r="A11" s="12" t="s">
        <v>75</v>
      </c>
      <c r="B11" s="32" t="s">
        <v>76</v>
      </c>
      <c r="C11" s="32"/>
      <c r="D11" s="32"/>
      <c r="E11" s="61">
        <f>SUM(E12,E19,E27,E40,E60,E65,E54)</f>
        <v>61735.5</v>
      </c>
      <c r="F11" s="61">
        <f>SUM(F12,F19,F27,F40,F60,F65,F54)</f>
        <v>-0.5</v>
      </c>
      <c r="G11" s="61"/>
      <c r="H11" s="61">
        <f t="shared" ref="H11:H74" si="0">E11+F11+G11</f>
        <v>61735</v>
      </c>
      <c r="I11" s="61"/>
      <c r="J11" s="61">
        <f t="shared" ref="J11:J74" si="1">H11+I11</f>
        <v>61735</v>
      </c>
      <c r="K11" s="61"/>
      <c r="L11" s="61">
        <f t="shared" ref="L11:L74" si="2">J11+K11</f>
        <v>61735</v>
      </c>
    </row>
    <row r="12" spans="1:12" ht="38.25" hidden="1" customHeight="1">
      <c r="A12" s="12" t="s">
        <v>77</v>
      </c>
      <c r="B12" s="32" t="s">
        <v>78</v>
      </c>
      <c r="C12" s="32"/>
      <c r="D12" s="32"/>
      <c r="E12" s="61">
        <f>SUM(E14)</f>
        <v>2332</v>
      </c>
      <c r="F12" s="61"/>
      <c r="G12" s="61"/>
      <c r="H12" s="61">
        <f t="shared" si="0"/>
        <v>2332</v>
      </c>
      <c r="I12" s="61"/>
      <c r="J12" s="61">
        <f t="shared" si="1"/>
        <v>2332</v>
      </c>
      <c r="K12" s="61"/>
      <c r="L12" s="61">
        <f t="shared" si="2"/>
        <v>2332</v>
      </c>
    </row>
    <row r="13" spans="1:12" ht="32.25" hidden="1" customHeight="1">
      <c r="A13" s="12" t="s">
        <v>205</v>
      </c>
      <c r="B13" s="32" t="s">
        <v>78</v>
      </c>
      <c r="C13" s="32" t="s">
        <v>154</v>
      </c>
      <c r="D13" s="32"/>
      <c r="E13" s="61">
        <f>SUM(E14)</f>
        <v>2332</v>
      </c>
      <c r="F13" s="61"/>
      <c r="G13" s="61"/>
      <c r="H13" s="61">
        <f t="shared" si="0"/>
        <v>2332</v>
      </c>
      <c r="I13" s="61"/>
      <c r="J13" s="61">
        <f t="shared" si="1"/>
        <v>2332</v>
      </c>
      <c r="K13" s="61"/>
      <c r="L13" s="61">
        <f t="shared" si="2"/>
        <v>2332</v>
      </c>
    </row>
    <row r="14" spans="1:12" ht="22.5" hidden="1" customHeight="1">
      <c r="A14" s="13" t="s">
        <v>79</v>
      </c>
      <c r="B14" s="18" t="s">
        <v>78</v>
      </c>
      <c r="C14" s="18" t="s">
        <v>155</v>
      </c>
      <c r="D14" s="18"/>
      <c r="E14" s="62">
        <f>SUM(E15,E17)</f>
        <v>2332</v>
      </c>
      <c r="F14" s="62"/>
      <c r="G14" s="62"/>
      <c r="H14" s="61">
        <f t="shared" si="0"/>
        <v>2332</v>
      </c>
      <c r="I14" s="62"/>
      <c r="J14" s="61">
        <f t="shared" si="1"/>
        <v>2332</v>
      </c>
      <c r="K14" s="62"/>
      <c r="L14" s="61">
        <f t="shared" si="2"/>
        <v>2332</v>
      </c>
    </row>
    <row r="15" spans="1:12" ht="30.75" hidden="1" customHeight="1">
      <c r="A15" s="13" t="s">
        <v>117</v>
      </c>
      <c r="B15" s="18" t="s">
        <v>78</v>
      </c>
      <c r="C15" s="18" t="s">
        <v>156</v>
      </c>
      <c r="D15" s="18"/>
      <c r="E15" s="62">
        <f>SUM(E16)</f>
        <v>1807</v>
      </c>
      <c r="F15" s="62"/>
      <c r="G15" s="62"/>
      <c r="H15" s="61">
        <f t="shared" si="0"/>
        <v>1807</v>
      </c>
      <c r="I15" s="62"/>
      <c r="J15" s="61">
        <f t="shared" si="1"/>
        <v>1807</v>
      </c>
      <c r="K15" s="62"/>
      <c r="L15" s="61">
        <f t="shared" si="2"/>
        <v>1807</v>
      </c>
    </row>
    <row r="16" spans="1:12" ht="30" hidden="1" customHeight="1">
      <c r="A16" s="13" t="s">
        <v>119</v>
      </c>
      <c r="B16" s="18" t="s">
        <v>78</v>
      </c>
      <c r="C16" s="18" t="s">
        <v>156</v>
      </c>
      <c r="D16" s="18" t="s">
        <v>118</v>
      </c>
      <c r="E16" s="62">
        <v>1807</v>
      </c>
      <c r="F16" s="62"/>
      <c r="G16" s="62"/>
      <c r="H16" s="61">
        <f t="shared" si="0"/>
        <v>1807</v>
      </c>
      <c r="I16" s="62"/>
      <c r="J16" s="61">
        <f t="shared" si="1"/>
        <v>1807</v>
      </c>
      <c r="K16" s="62"/>
      <c r="L16" s="61">
        <f t="shared" si="2"/>
        <v>1807</v>
      </c>
    </row>
    <row r="17" spans="1:12" ht="28.5" hidden="1" customHeight="1">
      <c r="A17" s="13" t="s">
        <v>106</v>
      </c>
      <c r="B17" s="18" t="s">
        <v>78</v>
      </c>
      <c r="C17" s="18" t="s">
        <v>157</v>
      </c>
      <c r="D17" s="18"/>
      <c r="E17" s="62">
        <f>E18</f>
        <v>525</v>
      </c>
      <c r="F17" s="62"/>
      <c r="G17" s="62"/>
      <c r="H17" s="61">
        <f t="shared" si="0"/>
        <v>525</v>
      </c>
      <c r="I17" s="62"/>
      <c r="J17" s="61">
        <f t="shared" si="1"/>
        <v>525</v>
      </c>
      <c r="K17" s="62"/>
      <c r="L17" s="61">
        <f t="shared" si="2"/>
        <v>525</v>
      </c>
    </row>
    <row r="18" spans="1:12" ht="32.25" hidden="1" customHeight="1">
      <c r="A18" s="13" t="s">
        <v>115</v>
      </c>
      <c r="B18" s="18" t="s">
        <v>78</v>
      </c>
      <c r="C18" s="18" t="s">
        <v>157</v>
      </c>
      <c r="D18" s="18" t="s">
        <v>114</v>
      </c>
      <c r="E18" s="62">
        <v>525</v>
      </c>
      <c r="F18" s="62"/>
      <c r="G18" s="62"/>
      <c r="H18" s="61">
        <f t="shared" si="0"/>
        <v>525</v>
      </c>
      <c r="I18" s="62"/>
      <c r="J18" s="61">
        <f t="shared" si="1"/>
        <v>525</v>
      </c>
      <c r="K18" s="62"/>
      <c r="L18" s="61">
        <f t="shared" si="2"/>
        <v>525</v>
      </c>
    </row>
    <row r="19" spans="1:12" ht="54.75" hidden="1" customHeight="1">
      <c r="A19" s="12" t="s">
        <v>111</v>
      </c>
      <c r="B19" s="32" t="s">
        <v>228</v>
      </c>
      <c r="C19" s="32"/>
      <c r="D19" s="32"/>
      <c r="E19" s="61">
        <f>SUM(E21)</f>
        <v>2006</v>
      </c>
      <c r="F19" s="61">
        <f>SUM(F21)</f>
        <v>0</v>
      </c>
      <c r="G19" s="61"/>
      <c r="H19" s="61">
        <f t="shared" si="0"/>
        <v>2006</v>
      </c>
      <c r="I19" s="61"/>
      <c r="J19" s="61">
        <f t="shared" si="1"/>
        <v>2006</v>
      </c>
      <c r="K19" s="61"/>
      <c r="L19" s="61">
        <f t="shared" si="2"/>
        <v>2006</v>
      </c>
    </row>
    <row r="20" spans="1:12" ht="28.5" hidden="1" customHeight="1">
      <c r="A20" s="12" t="s">
        <v>205</v>
      </c>
      <c r="B20" s="32" t="s">
        <v>228</v>
      </c>
      <c r="C20" s="32" t="s">
        <v>154</v>
      </c>
      <c r="D20" s="32"/>
      <c r="E20" s="61">
        <f>SUM(E21)</f>
        <v>2006</v>
      </c>
      <c r="F20" s="61"/>
      <c r="G20" s="61"/>
      <c r="H20" s="61">
        <f t="shared" si="0"/>
        <v>2006</v>
      </c>
      <c r="I20" s="61"/>
      <c r="J20" s="61">
        <f t="shared" si="1"/>
        <v>2006</v>
      </c>
      <c r="K20" s="61"/>
      <c r="L20" s="61">
        <f t="shared" si="2"/>
        <v>2006</v>
      </c>
    </row>
    <row r="21" spans="1:12" ht="27" hidden="1" customHeight="1">
      <c r="A21" s="13" t="s">
        <v>227</v>
      </c>
      <c r="B21" s="18" t="s">
        <v>228</v>
      </c>
      <c r="C21" s="18" t="s">
        <v>158</v>
      </c>
      <c r="D21" s="18"/>
      <c r="E21" s="62">
        <f>SUM(E22,E24)+E26</f>
        <v>2006</v>
      </c>
      <c r="F21" s="62"/>
      <c r="G21" s="62"/>
      <c r="H21" s="61">
        <f t="shared" si="0"/>
        <v>2006</v>
      </c>
      <c r="I21" s="62"/>
      <c r="J21" s="61">
        <f t="shared" si="1"/>
        <v>2006</v>
      </c>
      <c r="K21" s="62"/>
      <c r="L21" s="61">
        <f t="shared" si="2"/>
        <v>2006</v>
      </c>
    </row>
    <row r="22" spans="1:12" ht="33" hidden="1" customHeight="1">
      <c r="A22" s="13" t="s">
        <v>117</v>
      </c>
      <c r="B22" s="18" t="s">
        <v>228</v>
      </c>
      <c r="C22" s="18" t="s">
        <v>159</v>
      </c>
      <c r="D22" s="18"/>
      <c r="E22" s="62">
        <f>SUM(E23)</f>
        <v>1591</v>
      </c>
      <c r="F22" s="62"/>
      <c r="G22" s="62"/>
      <c r="H22" s="61">
        <f t="shared" si="0"/>
        <v>1591</v>
      </c>
      <c r="I22" s="62"/>
      <c r="J22" s="61">
        <f t="shared" si="1"/>
        <v>1591</v>
      </c>
      <c r="K22" s="62"/>
      <c r="L22" s="61">
        <f t="shared" si="2"/>
        <v>1591</v>
      </c>
    </row>
    <row r="23" spans="1:12" ht="28.5" hidden="1" customHeight="1">
      <c r="A23" s="13" t="s">
        <v>119</v>
      </c>
      <c r="B23" s="18" t="s">
        <v>228</v>
      </c>
      <c r="C23" s="18" t="s">
        <v>159</v>
      </c>
      <c r="D23" s="18" t="s">
        <v>118</v>
      </c>
      <c r="E23" s="62">
        <v>1591</v>
      </c>
      <c r="F23" s="62"/>
      <c r="G23" s="62"/>
      <c r="H23" s="61">
        <f t="shared" si="0"/>
        <v>1591</v>
      </c>
      <c r="I23" s="62"/>
      <c r="J23" s="61">
        <f t="shared" si="1"/>
        <v>1591</v>
      </c>
      <c r="K23" s="62"/>
      <c r="L23" s="61">
        <f t="shared" si="2"/>
        <v>1591</v>
      </c>
    </row>
    <row r="24" spans="1:12" ht="27.75" hidden="1" customHeight="1">
      <c r="A24" s="13" t="s">
        <v>106</v>
      </c>
      <c r="B24" s="18" t="s">
        <v>228</v>
      </c>
      <c r="C24" s="18" t="s">
        <v>160</v>
      </c>
      <c r="D24" s="18"/>
      <c r="E24" s="62">
        <f>E25</f>
        <v>415</v>
      </c>
      <c r="F24" s="62"/>
      <c r="G24" s="62"/>
      <c r="H24" s="61">
        <f t="shared" si="0"/>
        <v>415</v>
      </c>
      <c r="I24" s="62"/>
      <c r="J24" s="61">
        <f t="shared" si="1"/>
        <v>415</v>
      </c>
      <c r="K24" s="62"/>
      <c r="L24" s="61">
        <f t="shared" si="2"/>
        <v>415</v>
      </c>
    </row>
    <row r="25" spans="1:12" ht="30.75" hidden="1" customHeight="1">
      <c r="A25" s="13" t="s">
        <v>115</v>
      </c>
      <c r="B25" s="18" t="s">
        <v>228</v>
      </c>
      <c r="C25" s="18" t="s">
        <v>160</v>
      </c>
      <c r="D25" s="18" t="s">
        <v>114</v>
      </c>
      <c r="E25" s="62">
        <v>415</v>
      </c>
      <c r="F25" s="62"/>
      <c r="G25" s="62"/>
      <c r="H25" s="61">
        <f t="shared" si="0"/>
        <v>415</v>
      </c>
      <c r="I25" s="62"/>
      <c r="J25" s="61">
        <f t="shared" si="1"/>
        <v>415</v>
      </c>
      <c r="K25" s="62"/>
      <c r="L25" s="61">
        <f t="shared" si="2"/>
        <v>415</v>
      </c>
    </row>
    <row r="26" spans="1:12" ht="45.75" hidden="1" customHeight="1">
      <c r="A26" s="13" t="s">
        <v>500</v>
      </c>
      <c r="B26" s="68" t="s">
        <v>228</v>
      </c>
      <c r="C26" s="18" t="s">
        <v>499</v>
      </c>
      <c r="D26" s="18" t="s">
        <v>114</v>
      </c>
      <c r="E26" s="62">
        <v>0</v>
      </c>
      <c r="F26" s="62"/>
      <c r="G26" s="62"/>
      <c r="H26" s="61">
        <f t="shared" si="0"/>
        <v>0</v>
      </c>
      <c r="I26" s="62"/>
      <c r="J26" s="61">
        <f t="shared" si="1"/>
        <v>0</v>
      </c>
      <c r="K26" s="62"/>
      <c r="L26" s="61">
        <f t="shared" si="2"/>
        <v>0</v>
      </c>
    </row>
    <row r="27" spans="1:12" ht="42" hidden="1" customHeight="1">
      <c r="A27" s="12" t="s">
        <v>229</v>
      </c>
      <c r="B27" s="32" t="s">
        <v>230</v>
      </c>
      <c r="C27" s="32"/>
      <c r="D27" s="32"/>
      <c r="E27" s="61">
        <f>SUM(E28)</f>
        <v>42152</v>
      </c>
      <c r="F27" s="61">
        <f>SUM(F28)</f>
        <v>0</v>
      </c>
      <c r="G27" s="61"/>
      <c r="H27" s="61">
        <f t="shared" si="0"/>
        <v>42152</v>
      </c>
      <c r="I27" s="61"/>
      <c r="J27" s="61">
        <f t="shared" si="1"/>
        <v>42152</v>
      </c>
      <c r="K27" s="61"/>
      <c r="L27" s="61">
        <f t="shared" si="2"/>
        <v>42152</v>
      </c>
    </row>
    <row r="28" spans="1:12" ht="31.5" hidden="1" customHeight="1">
      <c r="A28" s="12" t="s">
        <v>206</v>
      </c>
      <c r="B28" s="32" t="s">
        <v>230</v>
      </c>
      <c r="C28" s="32" t="s">
        <v>162</v>
      </c>
      <c r="D28" s="32"/>
      <c r="E28" s="61">
        <f>SUM(E29,E34)</f>
        <v>42152</v>
      </c>
      <c r="F28" s="61">
        <f>SUM(F29,F34)</f>
        <v>0</v>
      </c>
      <c r="G28" s="61"/>
      <c r="H28" s="61">
        <f t="shared" si="0"/>
        <v>42152</v>
      </c>
      <c r="I28" s="61"/>
      <c r="J28" s="61">
        <f t="shared" si="1"/>
        <v>42152</v>
      </c>
      <c r="K28" s="61"/>
      <c r="L28" s="61">
        <f t="shared" si="2"/>
        <v>42152</v>
      </c>
    </row>
    <row r="29" spans="1:12" ht="41.25" hidden="1" customHeight="1">
      <c r="A29" s="13" t="s">
        <v>231</v>
      </c>
      <c r="B29" s="18" t="s">
        <v>230</v>
      </c>
      <c r="C29" s="18" t="s">
        <v>163</v>
      </c>
      <c r="D29" s="18"/>
      <c r="E29" s="62">
        <f>E30</f>
        <v>2249</v>
      </c>
      <c r="F29" s="62"/>
      <c r="G29" s="62"/>
      <c r="H29" s="61">
        <f t="shared" si="0"/>
        <v>2249</v>
      </c>
      <c r="I29" s="62"/>
      <c r="J29" s="61">
        <f t="shared" si="1"/>
        <v>2249</v>
      </c>
      <c r="K29" s="62"/>
      <c r="L29" s="61">
        <f t="shared" si="2"/>
        <v>2249</v>
      </c>
    </row>
    <row r="30" spans="1:12" ht="33" hidden="1" customHeight="1">
      <c r="A30" s="13" t="s">
        <v>117</v>
      </c>
      <c r="B30" s="18" t="s">
        <v>230</v>
      </c>
      <c r="C30" s="18" t="s">
        <v>164</v>
      </c>
      <c r="D30" s="18"/>
      <c r="E30" s="62">
        <f>E31+E33</f>
        <v>2249</v>
      </c>
      <c r="F30" s="62"/>
      <c r="G30" s="62"/>
      <c r="H30" s="61">
        <f t="shared" si="0"/>
        <v>2249</v>
      </c>
      <c r="I30" s="62"/>
      <c r="J30" s="61">
        <f t="shared" si="1"/>
        <v>2249</v>
      </c>
      <c r="K30" s="62"/>
      <c r="L30" s="61">
        <f t="shared" si="2"/>
        <v>2249</v>
      </c>
    </row>
    <row r="31" spans="1:12" ht="32.25" hidden="1" customHeight="1">
      <c r="A31" s="13" t="s">
        <v>119</v>
      </c>
      <c r="B31" s="18" t="s">
        <v>230</v>
      </c>
      <c r="C31" s="18" t="s">
        <v>164</v>
      </c>
      <c r="D31" s="18" t="s">
        <v>118</v>
      </c>
      <c r="E31" s="62">
        <v>1249</v>
      </c>
      <c r="F31" s="62"/>
      <c r="G31" s="62"/>
      <c r="H31" s="61">
        <f t="shared" si="0"/>
        <v>1249</v>
      </c>
      <c r="I31" s="62"/>
      <c r="J31" s="61">
        <f t="shared" si="1"/>
        <v>1249</v>
      </c>
      <c r="K31" s="62"/>
      <c r="L31" s="61">
        <f t="shared" si="2"/>
        <v>1249</v>
      </c>
    </row>
    <row r="32" spans="1:12" ht="42" hidden="1" customHeight="1">
      <c r="A32" s="13" t="s">
        <v>106</v>
      </c>
      <c r="B32" s="18" t="s">
        <v>230</v>
      </c>
      <c r="C32" s="18" t="s">
        <v>165</v>
      </c>
      <c r="D32" s="18"/>
      <c r="E32" s="62"/>
      <c r="F32" s="62"/>
      <c r="G32" s="62"/>
      <c r="H32" s="61">
        <f t="shared" si="0"/>
        <v>0</v>
      </c>
      <c r="I32" s="62"/>
      <c r="J32" s="61">
        <f t="shared" si="1"/>
        <v>0</v>
      </c>
      <c r="K32" s="62"/>
      <c r="L32" s="61">
        <f t="shared" si="2"/>
        <v>0</v>
      </c>
    </row>
    <row r="33" spans="1:12" ht="29.25" hidden="1" customHeight="1">
      <c r="A33" s="13" t="s">
        <v>119</v>
      </c>
      <c r="B33" s="18" t="s">
        <v>230</v>
      </c>
      <c r="C33" s="18" t="s">
        <v>165</v>
      </c>
      <c r="D33" s="18" t="s">
        <v>543</v>
      </c>
      <c r="E33" s="62">
        <v>1000</v>
      </c>
      <c r="F33" s="62"/>
      <c r="G33" s="62"/>
      <c r="H33" s="61">
        <f t="shared" si="0"/>
        <v>1000</v>
      </c>
      <c r="I33" s="62"/>
      <c r="J33" s="61">
        <f t="shared" si="1"/>
        <v>1000</v>
      </c>
      <c r="K33" s="62"/>
      <c r="L33" s="61">
        <f t="shared" si="2"/>
        <v>1000</v>
      </c>
    </row>
    <row r="34" spans="1:12" ht="23.25" hidden="1" customHeight="1">
      <c r="A34" s="13" t="s">
        <v>112</v>
      </c>
      <c r="B34" s="18" t="s">
        <v>230</v>
      </c>
      <c r="C34" s="18" t="s">
        <v>166</v>
      </c>
      <c r="D34" s="18"/>
      <c r="E34" s="62">
        <f>SUM(E35,E37)</f>
        <v>39903</v>
      </c>
      <c r="F34" s="62"/>
      <c r="G34" s="62"/>
      <c r="H34" s="61">
        <f t="shared" si="0"/>
        <v>39903</v>
      </c>
      <c r="I34" s="62"/>
      <c r="J34" s="61">
        <f t="shared" si="1"/>
        <v>39903</v>
      </c>
      <c r="K34" s="62"/>
      <c r="L34" s="61">
        <f t="shared" si="2"/>
        <v>39903</v>
      </c>
    </row>
    <row r="35" spans="1:12" ht="29.25" hidden="1" customHeight="1">
      <c r="A35" s="13" t="s">
        <v>117</v>
      </c>
      <c r="B35" s="18" t="s">
        <v>230</v>
      </c>
      <c r="C35" s="18" t="s">
        <v>167</v>
      </c>
      <c r="D35" s="18"/>
      <c r="E35" s="62">
        <f>SUM(E36)</f>
        <v>29578</v>
      </c>
      <c r="F35" s="62"/>
      <c r="G35" s="62"/>
      <c r="H35" s="61">
        <f t="shared" si="0"/>
        <v>29578</v>
      </c>
      <c r="I35" s="62"/>
      <c r="J35" s="61">
        <f t="shared" si="1"/>
        <v>29578</v>
      </c>
      <c r="K35" s="62"/>
      <c r="L35" s="61">
        <f t="shared" si="2"/>
        <v>29578</v>
      </c>
    </row>
    <row r="36" spans="1:12" ht="32.25" hidden="1" customHeight="1">
      <c r="A36" s="13" t="s">
        <v>119</v>
      </c>
      <c r="B36" s="18" t="s">
        <v>230</v>
      </c>
      <c r="C36" s="18" t="s">
        <v>167</v>
      </c>
      <c r="D36" s="18" t="s">
        <v>118</v>
      </c>
      <c r="E36" s="62">
        <v>29578</v>
      </c>
      <c r="F36" s="62"/>
      <c r="G36" s="62"/>
      <c r="H36" s="61">
        <f t="shared" si="0"/>
        <v>29578</v>
      </c>
      <c r="I36" s="62"/>
      <c r="J36" s="61">
        <f t="shared" si="1"/>
        <v>29578</v>
      </c>
      <c r="K36" s="62"/>
      <c r="L36" s="61">
        <f t="shared" si="2"/>
        <v>29578</v>
      </c>
    </row>
    <row r="37" spans="1:12" ht="30" hidden="1" customHeight="1">
      <c r="A37" s="13" t="s">
        <v>106</v>
      </c>
      <c r="B37" s="18" t="s">
        <v>230</v>
      </c>
      <c r="C37" s="18" t="s">
        <v>168</v>
      </c>
      <c r="D37" s="18"/>
      <c r="E37" s="69">
        <f>E38+E39</f>
        <v>10325</v>
      </c>
      <c r="F37" s="69"/>
      <c r="G37" s="69"/>
      <c r="H37" s="61">
        <f t="shared" si="0"/>
        <v>10325</v>
      </c>
      <c r="I37" s="69"/>
      <c r="J37" s="61">
        <f t="shared" si="1"/>
        <v>10325</v>
      </c>
      <c r="K37" s="69"/>
      <c r="L37" s="61">
        <f t="shared" si="2"/>
        <v>10325</v>
      </c>
    </row>
    <row r="38" spans="1:12" ht="30.75" hidden="1" customHeight="1">
      <c r="A38" s="13" t="s">
        <v>115</v>
      </c>
      <c r="B38" s="18" t="s">
        <v>230</v>
      </c>
      <c r="C38" s="18" t="s">
        <v>168</v>
      </c>
      <c r="D38" s="18" t="s">
        <v>114</v>
      </c>
      <c r="E38" s="62">
        <v>9945</v>
      </c>
      <c r="F38" s="62"/>
      <c r="G38" s="62"/>
      <c r="H38" s="61">
        <f t="shared" si="0"/>
        <v>9945</v>
      </c>
      <c r="I38" s="62"/>
      <c r="J38" s="61">
        <f t="shared" si="1"/>
        <v>9945</v>
      </c>
      <c r="K38" s="62"/>
      <c r="L38" s="61">
        <f t="shared" si="2"/>
        <v>9945</v>
      </c>
    </row>
    <row r="39" spans="1:12" ht="21.75" hidden="1" customHeight="1">
      <c r="A39" s="13" t="s">
        <v>15</v>
      </c>
      <c r="B39" s="18" t="s">
        <v>230</v>
      </c>
      <c r="C39" s="18" t="s">
        <v>168</v>
      </c>
      <c r="D39" s="18" t="s">
        <v>130</v>
      </c>
      <c r="E39" s="62">
        <v>380</v>
      </c>
      <c r="F39" s="62"/>
      <c r="G39" s="62"/>
      <c r="H39" s="61">
        <f t="shared" si="0"/>
        <v>380</v>
      </c>
      <c r="I39" s="62"/>
      <c r="J39" s="61">
        <f t="shared" si="1"/>
        <v>380</v>
      </c>
      <c r="K39" s="62"/>
      <c r="L39" s="61">
        <f t="shared" si="2"/>
        <v>380</v>
      </c>
    </row>
    <row r="40" spans="1:12" ht="45" hidden="1" customHeight="1">
      <c r="A40" s="16" t="s">
        <v>242</v>
      </c>
      <c r="B40" s="32" t="s">
        <v>232</v>
      </c>
      <c r="C40" s="32"/>
      <c r="D40" s="32"/>
      <c r="E40" s="61">
        <f>SUM(E42,E48)</f>
        <v>10412</v>
      </c>
      <c r="F40" s="61">
        <f>SUM(F42,F48)</f>
        <v>0</v>
      </c>
      <c r="G40" s="61"/>
      <c r="H40" s="61">
        <f t="shared" si="0"/>
        <v>10412</v>
      </c>
      <c r="I40" s="61"/>
      <c r="J40" s="61">
        <f t="shared" si="1"/>
        <v>10412</v>
      </c>
      <c r="K40" s="61"/>
      <c r="L40" s="61">
        <f t="shared" si="2"/>
        <v>10412</v>
      </c>
    </row>
    <row r="41" spans="1:12" ht="31.5" hidden="1" customHeight="1">
      <c r="A41" s="12" t="s">
        <v>204</v>
      </c>
      <c r="B41" s="32" t="s">
        <v>232</v>
      </c>
      <c r="C41" s="32" t="s">
        <v>162</v>
      </c>
      <c r="D41" s="32"/>
      <c r="E41" s="61">
        <f>SUM(E42)</f>
        <v>8407</v>
      </c>
      <c r="F41" s="61"/>
      <c r="G41" s="61"/>
      <c r="H41" s="61">
        <f t="shared" si="0"/>
        <v>8407</v>
      </c>
      <c r="I41" s="61"/>
      <c r="J41" s="61">
        <f t="shared" si="1"/>
        <v>8407</v>
      </c>
      <c r="K41" s="61"/>
      <c r="L41" s="61">
        <f t="shared" si="2"/>
        <v>8407</v>
      </c>
    </row>
    <row r="42" spans="1:12" ht="30" hidden="1" customHeight="1">
      <c r="A42" s="14" t="s">
        <v>121</v>
      </c>
      <c r="B42" s="18" t="s">
        <v>232</v>
      </c>
      <c r="C42" s="18" t="s">
        <v>187</v>
      </c>
      <c r="D42" s="18"/>
      <c r="E42" s="62">
        <f>SUM(E43,E45)</f>
        <v>8407</v>
      </c>
      <c r="F42" s="62"/>
      <c r="G42" s="62"/>
      <c r="H42" s="61">
        <f t="shared" si="0"/>
        <v>8407</v>
      </c>
      <c r="I42" s="62"/>
      <c r="J42" s="61">
        <f t="shared" si="1"/>
        <v>8407</v>
      </c>
      <c r="K42" s="62"/>
      <c r="L42" s="61">
        <f t="shared" si="2"/>
        <v>8407</v>
      </c>
    </row>
    <row r="43" spans="1:12" ht="29.25" hidden="1" customHeight="1">
      <c r="A43" s="13" t="s">
        <v>117</v>
      </c>
      <c r="B43" s="18" t="s">
        <v>232</v>
      </c>
      <c r="C43" s="18" t="s">
        <v>188</v>
      </c>
      <c r="D43" s="18"/>
      <c r="E43" s="62">
        <f>SUM(E44)</f>
        <v>7747</v>
      </c>
      <c r="F43" s="62"/>
      <c r="G43" s="62"/>
      <c r="H43" s="61">
        <f t="shared" si="0"/>
        <v>7747</v>
      </c>
      <c r="I43" s="62"/>
      <c r="J43" s="61">
        <f t="shared" si="1"/>
        <v>7747</v>
      </c>
      <c r="K43" s="62"/>
      <c r="L43" s="61">
        <f t="shared" si="2"/>
        <v>7747</v>
      </c>
    </row>
    <row r="44" spans="1:12" ht="27.75" hidden="1" customHeight="1">
      <c r="A44" s="13" t="s">
        <v>119</v>
      </c>
      <c r="B44" s="18" t="s">
        <v>232</v>
      </c>
      <c r="C44" s="18" t="s">
        <v>188</v>
      </c>
      <c r="D44" s="18" t="s">
        <v>118</v>
      </c>
      <c r="E44" s="62">
        <v>7747</v>
      </c>
      <c r="F44" s="62"/>
      <c r="G44" s="62"/>
      <c r="H44" s="61">
        <f t="shared" si="0"/>
        <v>7747</v>
      </c>
      <c r="I44" s="62"/>
      <c r="J44" s="61">
        <f t="shared" si="1"/>
        <v>7747</v>
      </c>
      <c r="K44" s="62"/>
      <c r="L44" s="61">
        <f t="shared" si="2"/>
        <v>7747</v>
      </c>
    </row>
    <row r="45" spans="1:12" ht="26.25" hidden="1" customHeight="1">
      <c r="A45" s="13" t="s">
        <v>106</v>
      </c>
      <c r="B45" s="18" t="s">
        <v>232</v>
      </c>
      <c r="C45" s="18" t="s">
        <v>189</v>
      </c>
      <c r="D45" s="18"/>
      <c r="E45" s="62">
        <f>E46+E47</f>
        <v>660</v>
      </c>
      <c r="F45" s="62"/>
      <c r="G45" s="62"/>
      <c r="H45" s="61">
        <f t="shared" si="0"/>
        <v>660</v>
      </c>
      <c r="I45" s="62"/>
      <c r="J45" s="61">
        <f t="shared" si="1"/>
        <v>660</v>
      </c>
      <c r="K45" s="62"/>
      <c r="L45" s="61">
        <f t="shared" si="2"/>
        <v>660</v>
      </c>
    </row>
    <row r="46" spans="1:12" ht="30.75" hidden="1" customHeight="1">
      <c r="A46" s="13" t="s">
        <v>115</v>
      </c>
      <c r="B46" s="18" t="s">
        <v>232</v>
      </c>
      <c r="C46" s="18" t="s">
        <v>189</v>
      </c>
      <c r="D46" s="18" t="s">
        <v>114</v>
      </c>
      <c r="E46" s="62">
        <v>650</v>
      </c>
      <c r="F46" s="62"/>
      <c r="G46" s="62"/>
      <c r="H46" s="61">
        <f t="shared" si="0"/>
        <v>650</v>
      </c>
      <c r="I46" s="62"/>
      <c r="J46" s="61">
        <f t="shared" si="1"/>
        <v>650</v>
      </c>
      <c r="K46" s="62"/>
      <c r="L46" s="61">
        <f t="shared" si="2"/>
        <v>650</v>
      </c>
    </row>
    <row r="47" spans="1:12" ht="20.100000000000001" hidden="1" customHeight="1">
      <c r="A47" s="13" t="s">
        <v>15</v>
      </c>
      <c r="B47" s="18" t="s">
        <v>232</v>
      </c>
      <c r="C47" s="18" t="s">
        <v>189</v>
      </c>
      <c r="D47" s="18" t="s">
        <v>130</v>
      </c>
      <c r="E47" s="62">
        <v>10</v>
      </c>
      <c r="F47" s="62"/>
      <c r="G47" s="62"/>
      <c r="H47" s="61">
        <f t="shared" si="0"/>
        <v>10</v>
      </c>
      <c r="I47" s="62"/>
      <c r="J47" s="61">
        <f t="shared" si="1"/>
        <v>10</v>
      </c>
      <c r="K47" s="62"/>
      <c r="L47" s="61">
        <f t="shared" si="2"/>
        <v>10</v>
      </c>
    </row>
    <row r="48" spans="1:12" ht="30" hidden="1" customHeight="1">
      <c r="A48" s="12" t="s">
        <v>203</v>
      </c>
      <c r="B48" s="32" t="s">
        <v>232</v>
      </c>
      <c r="C48" s="32" t="s">
        <v>19</v>
      </c>
      <c r="D48" s="18"/>
      <c r="E48" s="61">
        <f>SUM(E49)</f>
        <v>2005</v>
      </c>
      <c r="F48" s="61"/>
      <c r="G48" s="61"/>
      <c r="H48" s="61">
        <f t="shared" si="0"/>
        <v>2005</v>
      </c>
      <c r="I48" s="61"/>
      <c r="J48" s="61">
        <f t="shared" si="1"/>
        <v>2005</v>
      </c>
      <c r="K48" s="61"/>
      <c r="L48" s="61">
        <f t="shared" si="2"/>
        <v>2005</v>
      </c>
    </row>
    <row r="49" spans="1:12" ht="28.5" hidden="1" customHeight="1">
      <c r="A49" s="13" t="s">
        <v>122</v>
      </c>
      <c r="B49" s="18" t="s">
        <v>232</v>
      </c>
      <c r="C49" s="18" t="s">
        <v>169</v>
      </c>
      <c r="D49" s="18"/>
      <c r="E49" s="62">
        <f>SUM(E51,E53)</f>
        <v>2005</v>
      </c>
      <c r="F49" s="62"/>
      <c r="G49" s="62"/>
      <c r="H49" s="61">
        <f t="shared" si="0"/>
        <v>2005</v>
      </c>
      <c r="I49" s="62"/>
      <c r="J49" s="61">
        <f t="shared" si="1"/>
        <v>2005</v>
      </c>
      <c r="K49" s="62"/>
      <c r="L49" s="61">
        <f t="shared" si="2"/>
        <v>2005</v>
      </c>
    </row>
    <row r="50" spans="1:12" ht="31.5" hidden="1" customHeight="1">
      <c r="A50" s="13" t="s">
        <v>117</v>
      </c>
      <c r="B50" s="18" t="s">
        <v>232</v>
      </c>
      <c r="C50" s="18" t="s">
        <v>170</v>
      </c>
      <c r="D50" s="18"/>
      <c r="E50" s="62">
        <f>SUM(E51)</f>
        <v>1505</v>
      </c>
      <c r="F50" s="62"/>
      <c r="G50" s="62"/>
      <c r="H50" s="61">
        <f t="shared" si="0"/>
        <v>1505</v>
      </c>
      <c r="I50" s="62"/>
      <c r="J50" s="61">
        <f t="shared" si="1"/>
        <v>1505</v>
      </c>
      <c r="K50" s="62"/>
      <c r="L50" s="61">
        <f t="shared" si="2"/>
        <v>1505</v>
      </c>
    </row>
    <row r="51" spans="1:12" ht="33" hidden="1" customHeight="1">
      <c r="A51" s="13" t="s">
        <v>119</v>
      </c>
      <c r="B51" s="18" t="s">
        <v>232</v>
      </c>
      <c r="C51" s="18" t="s">
        <v>170</v>
      </c>
      <c r="D51" s="18" t="s">
        <v>118</v>
      </c>
      <c r="E51" s="62">
        <v>1505</v>
      </c>
      <c r="F51" s="62"/>
      <c r="G51" s="62"/>
      <c r="H51" s="61">
        <f t="shared" si="0"/>
        <v>1505</v>
      </c>
      <c r="I51" s="62"/>
      <c r="J51" s="61">
        <f t="shared" si="1"/>
        <v>1505</v>
      </c>
      <c r="K51" s="62"/>
      <c r="L51" s="61">
        <f t="shared" si="2"/>
        <v>1505</v>
      </c>
    </row>
    <row r="52" spans="1:12" ht="29.25" hidden="1" customHeight="1">
      <c r="A52" s="13" t="s">
        <v>106</v>
      </c>
      <c r="B52" s="18" t="s">
        <v>232</v>
      </c>
      <c r="C52" s="18" t="s">
        <v>377</v>
      </c>
      <c r="D52" s="18"/>
      <c r="E52" s="62">
        <f>E53</f>
        <v>500</v>
      </c>
      <c r="F52" s="62"/>
      <c r="G52" s="62"/>
      <c r="H52" s="61">
        <f t="shared" si="0"/>
        <v>500</v>
      </c>
      <c r="I52" s="62"/>
      <c r="J52" s="61">
        <f t="shared" si="1"/>
        <v>500</v>
      </c>
      <c r="K52" s="62"/>
      <c r="L52" s="61">
        <f t="shared" si="2"/>
        <v>500</v>
      </c>
    </row>
    <row r="53" spans="1:12" ht="27" hidden="1" customHeight="1">
      <c r="A53" s="13" t="s">
        <v>115</v>
      </c>
      <c r="B53" s="18" t="s">
        <v>232</v>
      </c>
      <c r="C53" s="18" t="s">
        <v>377</v>
      </c>
      <c r="D53" s="18" t="s">
        <v>114</v>
      </c>
      <c r="E53" s="62">
        <v>500</v>
      </c>
      <c r="F53" s="62"/>
      <c r="G53" s="62"/>
      <c r="H53" s="61">
        <f t="shared" si="0"/>
        <v>500</v>
      </c>
      <c r="I53" s="62"/>
      <c r="J53" s="61">
        <f t="shared" si="1"/>
        <v>500</v>
      </c>
      <c r="K53" s="62"/>
      <c r="L53" s="61">
        <f t="shared" si="2"/>
        <v>500</v>
      </c>
    </row>
    <row r="54" spans="1:12" ht="24" hidden="1" customHeight="1">
      <c r="A54" s="70" t="s">
        <v>21</v>
      </c>
      <c r="B54" s="32" t="s">
        <v>20</v>
      </c>
      <c r="C54" s="32"/>
      <c r="D54" s="18"/>
      <c r="E54" s="61">
        <f>SUM(E55)</f>
        <v>1430</v>
      </c>
      <c r="F54" s="61"/>
      <c r="G54" s="61"/>
      <c r="H54" s="61">
        <f t="shared" si="0"/>
        <v>1430</v>
      </c>
      <c r="I54" s="61"/>
      <c r="J54" s="61">
        <f t="shared" si="1"/>
        <v>1430</v>
      </c>
      <c r="K54" s="61"/>
      <c r="L54" s="61">
        <f t="shared" si="2"/>
        <v>1430</v>
      </c>
    </row>
    <row r="55" spans="1:12" ht="30" hidden="1" customHeight="1">
      <c r="A55" s="71" t="s">
        <v>416</v>
      </c>
      <c r="B55" s="18" t="s">
        <v>20</v>
      </c>
      <c r="C55" s="18" t="s">
        <v>171</v>
      </c>
      <c r="D55" s="18"/>
      <c r="E55" s="62">
        <f>SUM(E56,E58)</f>
        <v>1430</v>
      </c>
      <c r="F55" s="62"/>
      <c r="G55" s="62"/>
      <c r="H55" s="61">
        <f t="shared" si="0"/>
        <v>1430</v>
      </c>
      <c r="I55" s="62"/>
      <c r="J55" s="61">
        <f t="shared" si="1"/>
        <v>1430</v>
      </c>
      <c r="K55" s="62"/>
      <c r="L55" s="61">
        <f t="shared" si="2"/>
        <v>1430</v>
      </c>
    </row>
    <row r="56" spans="1:12" ht="30" hidden="1" customHeight="1">
      <c r="A56" s="71" t="s">
        <v>417</v>
      </c>
      <c r="B56" s="18" t="s">
        <v>20</v>
      </c>
      <c r="C56" s="18" t="s">
        <v>418</v>
      </c>
      <c r="D56" s="32"/>
      <c r="E56" s="62">
        <f>E57</f>
        <v>659</v>
      </c>
      <c r="F56" s="62"/>
      <c r="G56" s="62"/>
      <c r="H56" s="61">
        <f t="shared" si="0"/>
        <v>659</v>
      </c>
      <c r="I56" s="62"/>
      <c r="J56" s="61">
        <f t="shared" si="1"/>
        <v>659</v>
      </c>
      <c r="K56" s="62"/>
      <c r="L56" s="61">
        <f t="shared" si="2"/>
        <v>659</v>
      </c>
    </row>
    <row r="57" spans="1:12" ht="30" hidden="1" customHeight="1">
      <c r="A57" s="13" t="s">
        <v>115</v>
      </c>
      <c r="B57" s="18" t="s">
        <v>20</v>
      </c>
      <c r="C57" s="18" t="s">
        <v>375</v>
      </c>
      <c r="D57" s="18" t="s">
        <v>114</v>
      </c>
      <c r="E57" s="62">
        <v>659</v>
      </c>
      <c r="F57" s="62"/>
      <c r="G57" s="62"/>
      <c r="H57" s="61">
        <f t="shared" si="0"/>
        <v>659</v>
      </c>
      <c r="I57" s="62"/>
      <c r="J57" s="61">
        <f t="shared" si="1"/>
        <v>659</v>
      </c>
      <c r="K57" s="62"/>
      <c r="L57" s="61">
        <f t="shared" si="2"/>
        <v>659</v>
      </c>
    </row>
    <row r="58" spans="1:12" ht="33" hidden="1" customHeight="1">
      <c r="A58" s="13" t="s">
        <v>415</v>
      </c>
      <c r="B58" s="18" t="s">
        <v>20</v>
      </c>
      <c r="C58" s="18" t="s">
        <v>419</v>
      </c>
      <c r="D58" s="18"/>
      <c r="E58" s="62">
        <f>E59</f>
        <v>771</v>
      </c>
      <c r="F58" s="62"/>
      <c r="G58" s="62"/>
      <c r="H58" s="61">
        <f t="shared" si="0"/>
        <v>771</v>
      </c>
      <c r="I58" s="62"/>
      <c r="J58" s="61">
        <f t="shared" si="1"/>
        <v>771</v>
      </c>
      <c r="K58" s="62"/>
      <c r="L58" s="61">
        <f t="shared" si="2"/>
        <v>771</v>
      </c>
    </row>
    <row r="59" spans="1:12" ht="33.75" hidden="1" customHeight="1">
      <c r="A59" s="13" t="s">
        <v>115</v>
      </c>
      <c r="B59" s="18" t="s">
        <v>20</v>
      </c>
      <c r="C59" s="18" t="s">
        <v>375</v>
      </c>
      <c r="D59" s="18" t="s">
        <v>114</v>
      </c>
      <c r="E59" s="62">
        <v>771</v>
      </c>
      <c r="F59" s="62"/>
      <c r="G59" s="62"/>
      <c r="H59" s="61">
        <f t="shared" si="0"/>
        <v>771</v>
      </c>
      <c r="I59" s="62"/>
      <c r="J59" s="61">
        <f t="shared" si="1"/>
        <v>771</v>
      </c>
      <c r="K59" s="62"/>
      <c r="L59" s="61">
        <f t="shared" si="2"/>
        <v>771</v>
      </c>
    </row>
    <row r="60" spans="1:12" ht="23.25" hidden="1" customHeight="1">
      <c r="A60" s="12" t="s">
        <v>14</v>
      </c>
      <c r="B60" s="32" t="s">
        <v>233</v>
      </c>
      <c r="C60" s="32"/>
      <c r="D60" s="32"/>
      <c r="E60" s="61">
        <f>E61</f>
        <v>3000</v>
      </c>
      <c r="F60" s="61"/>
      <c r="G60" s="61"/>
      <c r="H60" s="61">
        <f t="shared" si="0"/>
        <v>3000</v>
      </c>
      <c r="I60" s="61"/>
      <c r="J60" s="61">
        <f t="shared" si="1"/>
        <v>3000</v>
      </c>
      <c r="K60" s="61"/>
      <c r="L60" s="61">
        <f t="shared" si="2"/>
        <v>3000</v>
      </c>
    </row>
    <row r="61" spans="1:12" ht="20.25" hidden="1" customHeight="1">
      <c r="A61" s="13" t="s">
        <v>13</v>
      </c>
      <c r="B61" s="18" t="s">
        <v>233</v>
      </c>
      <c r="C61" s="18" t="s">
        <v>172</v>
      </c>
      <c r="D61" s="18"/>
      <c r="E61" s="62">
        <f>E62</f>
        <v>3000</v>
      </c>
      <c r="F61" s="62"/>
      <c r="G61" s="62"/>
      <c r="H61" s="61">
        <f t="shared" si="0"/>
        <v>3000</v>
      </c>
      <c r="I61" s="62"/>
      <c r="J61" s="61">
        <f t="shared" si="1"/>
        <v>3000</v>
      </c>
      <c r="K61" s="62"/>
      <c r="L61" s="61">
        <f t="shared" si="2"/>
        <v>3000</v>
      </c>
    </row>
    <row r="62" spans="1:12" ht="17.25" hidden="1" customHeight="1">
      <c r="A62" s="13" t="s">
        <v>14</v>
      </c>
      <c r="B62" s="18" t="s">
        <v>233</v>
      </c>
      <c r="C62" s="18" t="s">
        <v>173</v>
      </c>
      <c r="D62" s="18"/>
      <c r="E62" s="62">
        <f>E63</f>
        <v>3000</v>
      </c>
      <c r="F62" s="62"/>
      <c r="G62" s="62"/>
      <c r="H62" s="61">
        <f t="shared" si="0"/>
        <v>3000</v>
      </c>
      <c r="I62" s="62"/>
      <c r="J62" s="61">
        <f t="shared" si="1"/>
        <v>3000</v>
      </c>
      <c r="K62" s="62"/>
      <c r="L62" s="61">
        <f t="shared" si="2"/>
        <v>3000</v>
      </c>
    </row>
    <row r="63" spans="1:12" ht="20.25" hidden="1" customHeight="1">
      <c r="A63" s="13" t="s">
        <v>234</v>
      </c>
      <c r="B63" s="18" t="s">
        <v>233</v>
      </c>
      <c r="C63" s="18" t="s">
        <v>174</v>
      </c>
      <c r="D63" s="18"/>
      <c r="E63" s="62">
        <f>E64</f>
        <v>3000</v>
      </c>
      <c r="F63" s="62"/>
      <c r="G63" s="62"/>
      <c r="H63" s="61">
        <f t="shared" si="0"/>
        <v>3000</v>
      </c>
      <c r="I63" s="62"/>
      <c r="J63" s="61">
        <f t="shared" si="1"/>
        <v>3000</v>
      </c>
      <c r="K63" s="62"/>
      <c r="L63" s="61">
        <f t="shared" si="2"/>
        <v>3000</v>
      </c>
    </row>
    <row r="64" spans="1:12" ht="21.75" hidden="1" customHeight="1">
      <c r="A64" s="19" t="s">
        <v>39</v>
      </c>
      <c r="B64" s="18" t="s">
        <v>233</v>
      </c>
      <c r="C64" s="18" t="s">
        <v>174</v>
      </c>
      <c r="D64" s="18" t="s">
        <v>37</v>
      </c>
      <c r="E64" s="62">
        <v>3000</v>
      </c>
      <c r="F64" s="62"/>
      <c r="G64" s="62"/>
      <c r="H64" s="61">
        <f t="shared" si="0"/>
        <v>3000</v>
      </c>
      <c r="I64" s="62"/>
      <c r="J64" s="61">
        <f t="shared" si="1"/>
        <v>3000</v>
      </c>
      <c r="K64" s="62"/>
      <c r="L64" s="61">
        <f t="shared" si="2"/>
        <v>3000</v>
      </c>
    </row>
    <row r="65" spans="1:12" ht="20.25" hidden="1" customHeight="1">
      <c r="A65" s="72" t="s">
        <v>151</v>
      </c>
      <c r="B65" s="32" t="s">
        <v>70</v>
      </c>
      <c r="C65" s="32"/>
      <c r="D65" s="32"/>
      <c r="E65" s="61">
        <f>SUM(E67)</f>
        <v>403.5</v>
      </c>
      <c r="F65" s="61">
        <f>SUM(F67)</f>
        <v>-0.5</v>
      </c>
      <c r="G65" s="61"/>
      <c r="H65" s="61">
        <f t="shared" si="0"/>
        <v>403</v>
      </c>
      <c r="I65" s="61"/>
      <c r="J65" s="61">
        <f t="shared" si="1"/>
        <v>403</v>
      </c>
      <c r="K65" s="61"/>
      <c r="L65" s="61">
        <f t="shared" si="2"/>
        <v>403</v>
      </c>
    </row>
    <row r="66" spans="1:12" ht="27.75" hidden="1" customHeight="1">
      <c r="A66" s="12" t="s">
        <v>203</v>
      </c>
      <c r="B66" s="18" t="s">
        <v>70</v>
      </c>
      <c r="C66" s="18" t="s">
        <v>175</v>
      </c>
      <c r="D66" s="18"/>
      <c r="E66" s="62">
        <f t="shared" ref="E66:F67" si="3">E67</f>
        <v>403.5</v>
      </c>
      <c r="F66" s="62">
        <f t="shared" si="3"/>
        <v>-0.5</v>
      </c>
      <c r="G66" s="62"/>
      <c r="H66" s="61">
        <f t="shared" si="0"/>
        <v>403</v>
      </c>
      <c r="I66" s="62"/>
      <c r="J66" s="61">
        <f t="shared" si="1"/>
        <v>403</v>
      </c>
      <c r="K66" s="62"/>
      <c r="L66" s="61">
        <f t="shared" si="2"/>
        <v>403</v>
      </c>
    </row>
    <row r="67" spans="1:12" ht="30" hidden="1" customHeight="1">
      <c r="A67" s="19" t="s">
        <v>123</v>
      </c>
      <c r="B67" s="18" t="s">
        <v>70</v>
      </c>
      <c r="C67" s="18" t="s">
        <v>176</v>
      </c>
      <c r="D67" s="18"/>
      <c r="E67" s="62">
        <f t="shared" si="3"/>
        <v>403.5</v>
      </c>
      <c r="F67" s="62">
        <f t="shared" si="3"/>
        <v>-0.5</v>
      </c>
      <c r="G67" s="62"/>
      <c r="H67" s="61">
        <f t="shared" si="0"/>
        <v>403</v>
      </c>
      <c r="I67" s="62"/>
      <c r="J67" s="61">
        <f t="shared" si="1"/>
        <v>403</v>
      </c>
      <c r="K67" s="62"/>
      <c r="L67" s="61">
        <f t="shared" si="2"/>
        <v>403</v>
      </c>
    </row>
    <row r="68" spans="1:12" ht="39.75" hidden="1" customHeight="1">
      <c r="A68" s="13" t="s">
        <v>214</v>
      </c>
      <c r="B68" s="18" t="s">
        <v>70</v>
      </c>
      <c r="C68" s="18" t="s">
        <v>177</v>
      </c>
      <c r="D68" s="18"/>
      <c r="E68" s="62">
        <f>E69+E70</f>
        <v>403.5</v>
      </c>
      <c r="F68" s="62">
        <f>F69+F70</f>
        <v>-0.5</v>
      </c>
      <c r="G68" s="62"/>
      <c r="H68" s="61">
        <f t="shared" si="0"/>
        <v>403</v>
      </c>
      <c r="I68" s="62"/>
      <c r="J68" s="61">
        <f t="shared" si="1"/>
        <v>403</v>
      </c>
      <c r="K68" s="62"/>
      <c r="L68" s="61">
        <f t="shared" si="2"/>
        <v>403</v>
      </c>
    </row>
    <row r="69" spans="1:12" ht="33.75" hidden="1" customHeight="1">
      <c r="A69" s="13" t="s">
        <v>119</v>
      </c>
      <c r="B69" s="18" t="s">
        <v>70</v>
      </c>
      <c r="C69" s="18" t="s">
        <v>178</v>
      </c>
      <c r="D69" s="18" t="s">
        <v>118</v>
      </c>
      <c r="E69" s="62">
        <v>320</v>
      </c>
      <c r="F69" s="62"/>
      <c r="G69" s="62"/>
      <c r="H69" s="61">
        <f t="shared" si="0"/>
        <v>320</v>
      </c>
      <c r="I69" s="62"/>
      <c r="J69" s="61">
        <f t="shared" si="1"/>
        <v>320</v>
      </c>
      <c r="K69" s="62"/>
      <c r="L69" s="61">
        <f t="shared" si="2"/>
        <v>320</v>
      </c>
    </row>
    <row r="70" spans="1:12" ht="33" hidden="1" customHeight="1">
      <c r="A70" s="13" t="s">
        <v>115</v>
      </c>
      <c r="B70" s="18" t="s">
        <v>70</v>
      </c>
      <c r="C70" s="18" t="s">
        <v>178</v>
      </c>
      <c r="D70" s="18" t="s">
        <v>114</v>
      </c>
      <c r="E70" s="62">
        <v>83.5</v>
      </c>
      <c r="F70" s="62">
        <v>-0.5</v>
      </c>
      <c r="G70" s="62"/>
      <c r="H70" s="61">
        <f t="shared" si="0"/>
        <v>83</v>
      </c>
      <c r="I70" s="62"/>
      <c r="J70" s="61">
        <f t="shared" si="1"/>
        <v>83</v>
      </c>
      <c r="K70" s="62"/>
      <c r="L70" s="61">
        <f t="shared" si="2"/>
        <v>83</v>
      </c>
    </row>
    <row r="71" spans="1:12" ht="21.75" hidden="1" customHeight="1">
      <c r="A71" s="72" t="s">
        <v>237</v>
      </c>
      <c r="B71" s="32" t="s">
        <v>238</v>
      </c>
      <c r="C71" s="32"/>
      <c r="D71" s="32"/>
      <c r="E71" s="61">
        <f>SUM(E72)</f>
        <v>3122.8</v>
      </c>
      <c r="F71" s="61">
        <f>SUM(F72)</f>
        <v>0</v>
      </c>
      <c r="G71" s="61"/>
      <c r="H71" s="61">
        <f t="shared" si="0"/>
        <v>3122.8</v>
      </c>
      <c r="I71" s="61"/>
      <c r="J71" s="61">
        <f t="shared" si="1"/>
        <v>3122.8</v>
      </c>
      <c r="K71" s="61"/>
      <c r="L71" s="61">
        <f t="shared" si="2"/>
        <v>3122.8</v>
      </c>
    </row>
    <row r="72" spans="1:12" ht="20.25" hidden="1" customHeight="1">
      <c r="A72" s="19" t="s">
        <v>13</v>
      </c>
      <c r="B72" s="18" t="s">
        <v>239</v>
      </c>
      <c r="C72" s="18" t="s">
        <v>257</v>
      </c>
      <c r="D72" s="18"/>
      <c r="E72" s="62">
        <f>E73+E76</f>
        <v>3122.8</v>
      </c>
      <c r="F72" s="62">
        <f>F73+F76</f>
        <v>0</v>
      </c>
      <c r="G72" s="62"/>
      <c r="H72" s="61">
        <f t="shared" si="0"/>
        <v>3122.8</v>
      </c>
      <c r="I72" s="62"/>
      <c r="J72" s="61">
        <f t="shared" si="1"/>
        <v>3122.8</v>
      </c>
      <c r="K72" s="62"/>
      <c r="L72" s="61">
        <f t="shared" si="2"/>
        <v>3122.8</v>
      </c>
    </row>
    <row r="73" spans="1:12" ht="20.25" hidden="1" customHeight="1">
      <c r="A73" s="19" t="s">
        <v>29</v>
      </c>
      <c r="B73" s="18" t="s">
        <v>239</v>
      </c>
      <c r="C73" s="18" t="s">
        <v>190</v>
      </c>
      <c r="D73" s="18"/>
      <c r="E73" s="62">
        <f t="shared" ref="E73:E74" si="4">E74</f>
        <v>1963</v>
      </c>
      <c r="F73" s="62"/>
      <c r="G73" s="62"/>
      <c r="H73" s="61">
        <f t="shared" si="0"/>
        <v>1963</v>
      </c>
      <c r="I73" s="62"/>
      <c r="J73" s="61">
        <f t="shared" si="1"/>
        <v>1963</v>
      </c>
      <c r="K73" s="62"/>
      <c r="L73" s="61">
        <f t="shared" si="2"/>
        <v>1963</v>
      </c>
    </row>
    <row r="74" spans="1:12" ht="31.5" hidden="1" customHeight="1">
      <c r="A74" s="19" t="s">
        <v>128</v>
      </c>
      <c r="B74" s="18" t="s">
        <v>239</v>
      </c>
      <c r="C74" s="18" t="s">
        <v>258</v>
      </c>
      <c r="D74" s="18"/>
      <c r="E74" s="62">
        <f t="shared" si="4"/>
        <v>1963</v>
      </c>
      <c r="F74" s="62"/>
      <c r="G74" s="62"/>
      <c r="H74" s="61">
        <f t="shared" si="0"/>
        <v>1963</v>
      </c>
      <c r="I74" s="62"/>
      <c r="J74" s="61">
        <f t="shared" si="1"/>
        <v>1963</v>
      </c>
      <c r="K74" s="62"/>
      <c r="L74" s="61">
        <f t="shared" si="2"/>
        <v>1963</v>
      </c>
    </row>
    <row r="75" spans="1:12" ht="18.75" hidden="1" customHeight="1">
      <c r="A75" s="19" t="s">
        <v>42</v>
      </c>
      <c r="B75" s="18" t="s">
        <v>239</v>
      </c>
      <c r="C75" s="18" t="s">
        <v>258</v>
      </c>
      <c r="D75" s="18" t="s">
        <v>43</v>
      </c>
      <c r="E75" s="62">
        <v>1963</v>
      </c>
      <c r="F75" s="62"/>
      <c r="G75" s="62"/>
      <c r="H75" s="61">
        <f t="shared" ref="H75:H138" si="5">E75+F75+G75</f>
        <v>1963</v>
      </c>
      <c r="I75" s="62"/>
      <c r="J75" s="61">
        <f t="shared" ref="J75:J138" si="6">H75+I75</f>
        <v>1963</v>
      </c>
      <c r="K75" s="62"/>
      <c r="L75" s="61">
        <f t="shared" ref="L75:L138" si="7">J75+K75</f>
        <v>1963</v>
      </c>
    </row>
    <row r="76" spans="1:12" ht="19.5" hidden="1" customHeight="1">
      <c r="A76" s="19" t="s">
        <v>30</v>
      </c>
      <c r="B76" s="18" t="s">
        <v>239</v>
      </c>
      <c r="C76" s="18" t="s">
        <v>259</v>
      </c>
      <c r="D76" s="18"/>
      <c r="E76" s="62">
        <f t="shared" ref="E76:E77" si="8">E77</f>
        <v>1159.8</v>
      </c>
      <c r="F76" s="62"/>
      <c r="G76" s="62"/>
      <c r="H76" s="61">
        <f t="shared" si="5"/>
        <v>1159.8</v>
      </c>
      <c r="I76" s="62"/>
      <c r="J76" s="61">
        <f t="shared" si="6"/>
        <v>1159.8</v>
      </c>
      <c r="K76" s="62"/>
      <c r="L76" s="61">
        <f t="shared" si="7"/>
        <v>1159.8</v>
      </c>
    </row>
    <row r="77" spans="1:12" ht="42.75" hidden="1" customHeight="1">
      <c r="A77" s="19" t="s">
        <v>128</v>
      </c>
      <c r="B77" s="18" t="s">
        <v>239</v>
      </c>
      <c r="C77" s="18" t="s">
        <v>260</v>
      </c>
      <c r="D77" s="18"/>
      <c r="E77" s="62">
        <f t="shared" si="8"/>
        <v>1159.8</v>
      </c>
      <c r="F77" s="62"/>
      <c r="G77" s="62"/>
      <c r="H77" s="61">
        <f t="shared" si="5"/>
        <v>1159.8</v>
      </c>
      <c r="I77" s="62"/>
      <c r="J77" s="61">
        <f t="shared" si="6"/>
        <v>1159.8</v>
      </c>
      <c r="K77" s="62"/>
      <c r="L77" s="61">
        <f t="shared" si="7"/>
        <v>1159.8</v>
      </c>
    </row>
    <row r="78" spans="1:12" ht="21" hidden="1" customHeight="1">
      <c r="A78" s="19" t="s">
        <v>42</v>
      </c>
      <c r="B78" s="18" t="s">
        <v>239</v>
      </c>
      <c r="C78" s="18" t="s">
        <v>260</v>
      </c>
      <c r="D78" s="18" t="s">
        <v>43</v>
      </c>
      <c r="E78" s="89">
        <v>1159.8</v>
      </c>
      <c r="F78" s="89"/>
      <c r="G78" s="89"/>
      <c r="H78" s="61">
        <f t="shared" si="5"/>
        <v>1159.8</v>
      </c>
      <c r="I78" s="89"/>
      <c r="J78" s="61">
        <f t="shared" si="6"/>
        <v>1159.8</v>
      </c>
      <c r="K78" s="89"/>
      <c r="L78" s="61">
        <f t="shared" si="7"/>
        <v>1159.8</v>
      </c>
    </row>
    <row r="79" spans="1:12" ht="31.5" hidden="1" customHeight="1">
      <c r="A79" s="72" t="s">
        <v>94</v>
      </c>
      <c r="B79" s="32" t="s">
        <v>95</v>
      </c>
      <c r="C79" s="32"/>
      <c r="D79" s="32"/>
      <c r="E79" s="61">
        <f>E80+E87</f>
        <v>8740</v>
      </c>
      <c r="F79" s="61">
        <f>F80+F87</f>
        <v>0</v>
      </c>
      <c r="G79" s="61"/>
      <c r="H79" s="61">
        <f t="shared" si="5"/>
        <v>8740</v>
      </c>
      <c r="I79" s="61"/>
      <c r="J79" s="61">
        <f t="shared" si="6"/>
        <v>8740</v>
      </c>
      <c r="K79" s="61"/>
      <c r="L79" s="61">
        <f t="shared" si="7"/>
        <v>8740</v>
      </c>
    </row>
    <row r="80" spans="1:12" ht="43.5" hidden="1" customHeight="1">
      <c r="A80" s="72" t="s">
        <v>89</v>
      </c>
      <c r="B80" s="32" t="s">
        <v>116</v>
      </c>
      <c r="C80" s="32"/>
      <c r="D80" s="32"/>
      <c r="E80" s="61">
        <f>E81</f>
        <v>8090</v>
      </c>
      <c r="F80" s="61"/>
      <c r="G80" s="61"/>
      <c r="H80" s="61">
        <f t="shared" si="5"/>
        <v>8090</v>
      </c>
      <c r="I80" s="61"/>
      <c r="J80" s="61">
        <f t="shared" si="6"/>
        <v>8090</v>
      </c>
      <c r="K80" s="61"/>
      <c r="L80" s="61">
        <f t="shared" si="7"/>
        <v>8090</v>
      </c>
    </row>
    <row r="81" spans="1:12" ht="42.75" hidden="1" customHeight="1">
      <c r="A81" s="72" t="s">
        <v>588</v>
      </c>
      <c r="B81" s="32" t="s">
        <v>116</v>
      </c>
      <c r="C81" s="32" t="s">
        <v>195</v>
      </c>
      <c r="D81" s="18"/>
      <c r="E81" s="62">
        <f>SUM(E83)</f>
        <v>8090</v>
      </c>
      <c r="F81" s="62"/>
      <c r="G81" s="62"/>
      <c r="H81" s="61">
        <f t="shared" si="5"/>
        <v>8090</v>
      </c>
      <c r="I81" s="62"/>
      <c r="J81" s="61">
        <f t="shared" si="6"/>
        <v>8090</v>
      </c>
      <c r="K81" s="62"/>
      <c r="L81" s="61">
        <f t="shared" si="7"/>
        <v>8090</v>
      </c>
    </row>
    <row r="82" spans="1:12" ht="33" hidden="1" customHeight="1">
      <c r="A82" s="74" t="s">
        <v>295</v>
      </c>
      <c r="B82" s="18" t="s">
        <v>116</v>
      </c>
      <c r="C82" s="18" t="s">
        <v>302</v>
      </c>
      <c r="D82" s="18"/>
      <c r="E82" s="62">
        <f>E83</f>
        <v>8090</v>
      </c>
      <c r="F82" s="62"/>
      <c r="G82" s="62"/>
      <c r="H82" s="61">
        <f t="shared" si="5"/>
        <v>8090</v>
      </c>
      <c r="I82" s="62"/>
      <c r="J82" s="61">
        <f t="shared" si="6"/>
        <v>8090</v>
      </c>
      <c r="K82" s="62"/>
      <c r="L82" s="61">
        <f t="shared" si="7"/>
        <v>8090</v>
      </c>
    </row>
    <row r="83" spans="1:12" ht="35.25" hidden="1" customHeight="1">
      <c r="A83" s="71" t="s">
        <v>107</v>
      </c>
      <c r="B83" s="18" t="s">
        <v>116</v>
      </c>
      <c r="C83" s="18" t="s">
        <v>303</v>
      </c>
      <c r="D83" s="18"/>
      <c r="E83" s="62">
        <f>SUM(E84:E86)</f>
        <v>8090</v>
      </c>
      <c r="F83" s="62"/>
      <c r="G83" s="62"/>
      <c r="H83" s="61">
        <f t="shared" si="5"/>
        <v>8090</v>
      </c>
      <c r="I83" s="62"/>
      <c r="J83" s="61">
        <f t="shared" si="6"/>
        <v>8090</v>
      </c>
      <c r="K83" s="62"/>
      <c r="L83" s="61">
        <f t="shared" si="7"/>
        <v>8090</v>
      </c>
    </row>
    <row r="84" spans="1:12" ht="18" hidden="1" customHeight="1">
      <c r="A84" s="13" t="s">
        <v>85</v>
      </c>
      <c r="B84" s="18" t="s">
        <v>116</v>
      </c>
      <c r="C84" s="18" t="s">
        <v>303</v>
      </c>
      <c r="D84" s="18" t="s">
        <v>82</v>
      </c>
      <c r="E84" s="62">
        <v>6635</v>
      </c>
      <c r="F84" s="62"/>
      <c r="G84" s="62"/>
      <c r="H84" s="61">
        <f t="shared" si="5"/>
        <v>6635</v>
      </c>
      <c r="I84" s="62"/>
      <c r="J84" s="61">
        <f t="shared" si="6"/>
        <v>6635</v>
      </c>
      <c r="K84" s="62"/>
      <c r="L84" s="61">
        <f t="shared" si="7"/>
        <v>6635</v>
      </c>
    </row>
    <row r="85" spans="1:12" ht="31.5" hidden="1" customHeight="1">
      <c r="A85" s="13" t="s">
        <v>115</v>
      </c>
      <c r="B85" s="34" t="s">
        <v>116</v>
      </c>
      <c r="C85" s="18" t="s">
        <v>303</v>
      </c>
      <c r="D85" s="34" t="s">
        <v>114</v>
      </c>
      <c r="E85" s="27">
        <v>1435</v>
      </c>
      <c r="F85" s="27"/>
      <c r="G85" s="27"/>
      <c r="H85" s="61">
        <f t="shared" si="5"/>
        <v>1435</v>
      </c>
      <c r="I85" s="27"/>
      <c r="J85" s="61">
        <f t="shared" si="6"/>
        <v>1435</v>
      </c>
      <c r="K85" s="27"/>
      <c r="L85" s="61">
        <f t="shared" si="7"/>
        <v>1435</v>
      </c>
    </row>
    <row r="86" spans="1:12" ht="18" hidden="1" customHeight="1">
      <c r="A86" s="13" t="s">
        <v>15</v>
      </c>
      <c r="B86" s="34" t="s">
        <v>116</v>
      </c>
      <c r="C86" s="18" t="s">
        <v>303</v>
      </c>
      <c r="D86" s="34" t="s">
        <v>130</v>
      </c>
      <c r="E86" s="27">
        <v>20</v>
      </c>
      <c r="F86" s="27"/>
      <c r="G86" s="27"/>
      <c r="H86" s="61">
        <f t="shared" si="5"/>
        <v>20</v>
      </c>
      <c r="I86" s="27"/>
      <c r="J86" s="61">
        <f t="shared" si="6"/>
        <v>20</v>
      </c>
      <c r="K86" s="27"/>
      <c r="L86" s="61">
        <f t="shared" si="7"/>
        <v>20</v>
      </c>
    </row>
    <row r="87" spans="1:12" ht="33.75" hidden="1" customHeight="1">
      <c r="A87" s="12" t="s">
        <v>430</v>
      </c>
      <c r="B87" s="75" t="s">
        <v>24</v>
      </c>
      <c r="C87" s="32" t="s">
        <v>431</v>
      </c>
      <c r="D87" s="34"/>
      <c r="E87" s="28">
        <f>SUM(E88,E92,E96,E100)</f>
        <v>650</v>
      </c>
      <c r="F87" s="28"/>
      <c r="G87" s="28"/>
      <c r="H87" s="61">
        <f t="shared" si="5"/>
        <v>650</v>
      </c>
      <c r="I87" s="28"/>
      <c r="J87" s="61">
        <f t="shared" si="6"/>
        <v>650</v>
      </c>
      <c r="K87" s="28"/>
      <c r="L87" s="61">
        <f t="shared" si="7"/>
        <v>650</v>
      </c>
    </row>
    <row r="88" spans="1:12" ht="56.25" hidden="1" customHeight="1">
      <c r="A88" s="73" t="s">
        <v>584</v>
      </c>
      <c r="B88" s="32" t="s">
        <v>24</v>
      </c>
      <c r="C88" s="32" t="s">
        <v>179</v>
      </c>
      <c r="D88" s="32"/>
      <c r="E88" s="61">
        <f>SUM(E90)</f>
        <v>472</v>
      </c>
      <c r="F88" s="61"/>
      <c r="G88" s="61"/>
      <c r="H88" s="61">
        <f t="shared" si="5"/>
        <v>472</v>
      </c>
      <c r="I88" s="61"/>
      <c r="J88" s="61">
        <f t="shared" si="6"/>
        <v>472</v>
      </c>
      <c r="K88" s="61"/>
      <c r="L88" s="61">
        <f t="shared" si="7"/>
        <v>472</v>
      </c>
    </row>
    <row r="89" spans="1:12" ht="30" hidden="1" customHeight="1">
      <c r="A89" s="74" t="s">
        <v>292</v>
      </c>
      <c r="B89" s="18" t="s">
        <v>24</v>
      </c>
      <c r="C89" s="18" t="s">
        <v>304</v>
      </c>
      <c r="D89" s="32"/>
      <c r="E89" s="62">
        <f t="shared" ref="E89:E90" si="9">SUM(E90)</f>
        <v>472</v>
      </c>
      <c r="F89" s="62"/>
      <c r="G89" s="62"/>
      <c r="H89" s="61">
        <f t="shared" si="5"/>
        <v>472</v>
      </c>
      <c r="I89" s="62"/>
      <c r="J89" s="61">
        <f t="shared" si="6"/>
        <v>472</v>
      </c>
      <c r="K89" s="62"/>
      <c r="L89" s="61">
        <f t="shared" si="7"/>
        <v>472</v>
      </c>
    </row>
    <row r="90" spans="1:12" ht="45.75" hidden="1" customHeight="1">
      <c r="A90" s="74" t="s">
        <v>565</v>
      </c>
      <c r="B90" s="18" t="s">
        <v>24</v>
      </c>
      <c r="C90" s="18" t="s">
        <v>305</v>
      </c>
      <c r="D90" s="18"/>
      <c r="E90" s="62">
        <f t="shared" si="9"/>
        <v>472</v>
      </c>
      <c r="F90" s="62"/>
      <c r="G90" s="62"/>
      <c r="H90" s="61">
        <f t="shared" si="5"/>
        <v>472</v>
      </c>
      <c r="I90" s="62"/>
      <c r="J90" s="61">
        <f t="shared" si="6"/>
        <v>472</v>
      </c>
      <c r="K90" s="62"/>
      <c r="L90" s="61">
        <f t="shared" si="7"/>
        <v>472</v>
      </c>
    </row>
    <row r="91" spans="1:12" ht="33.75" hidden="1" customHeight="1">
      <c r="A91" s="13" t="s">
        <v>115</v>
      </c>
      <c r="B91" s="18" t="s">
        <v>24</v>
      </c>
      <c r="C91" s="18" t="s">
        <v>305</v>
      </c>
      <c r="D91" s="18" t="s">
        <v>114</v>
      </c>
      <c r="E91" s="62">
        <v>472</v>
      </c>
      <c r="F91" s="62"/>
      <c r="G91" s="62"/>
      <c r="H91" s="61">
        <f t="shared" si="5"/>
        <v>472</v>
      </c>
      <c r="I91" s="62"/>
      <c r="J91" s="61">
        <f t="shared" si="6"/>
        <v>472</v>
      </c>
      <c r="K91" s="62"/>
      <c r="L91" s="61">
        <f t="shared" si="7"/>
        <v>472</v>
      </c>
    </row>
    <row r="92" spans="1:12" ht="54" hidden="1" customHeight="1">
      <c r="A92" s="73" t="s">
        <v>585</v>
      </c>
      <c r="B92" s="32" t="s">
        <v>24</v>
      </c>
      <c r="C92" s="32" t="s">
        <v>180</v>
      </c>
      <c r="D92" s="32"/>
      <c r="E92" s="61">
        <f>SUM(E94)</f>
        <v>55</v>
      </c>
      <c r="F92" s="61"/>
      <c r="G92" s="61"/>
      <c r="H92" s="61">
        <f t="shared" si="5"/>
        <v>55</v>
      </c>
      <c r="I92" s="61"/>
      <c r="J92" s="61">
        <f t="shared" si="6"/>
        <v>55</v>
      </c>
      <c r="K92" s="61"/>
      <c r="L92" s="61">
        <f t="shared" si="7"/>
        <v>55</v>
      </c>
    </row>
    <row r="93" spans="1:12" ht="29.25" hidden="1" customHeight="1">
      <c r="A93" s="74" t="s">
        <v>291</v>
      </c>
      <c r="B93" s="18" t="s">
        <v>24</v>
      </c>
      <c r="C93" s="18" t="s">
        <v>306</v>
      </c>
      <c r="D93" s="32"/>
      <c r="E93" s="62">
        <f t="shared" ref="E93:E94" si="10">SUM(E94)</f>
        <v>55</v>
      </c>
      <c r="F93" s="27"/>
      <c r="G93" s="27"/>
      <c r="H93" s="61">
        <f t="shared" si="5"/>
        <v>55</v>
      </c>
      <c r="I93" s="27"/>
      <c r="J93" s="61">
        <f t="shared" si="6"/>
        <v>55</v>
      </c>
      <c r="K93" s="27"/>
      <c r="L93" s="61">
        <f t="shared" si="7"/>
        <v>55</v>
      </c>
    </row>
    <row r="94" spans="1:12" ht="45.75" hidden="1" customHeight="1">
      <c r="A94" s="74" t="s">
        <v>527</v>
      </c>
      <c r="B94" s="18" t="s">
        <v>24</v>
      </c>
      <c r="C94" s="18" t="s">
        <v>307</v>
      </c>
      <c r="D94" s="18"/>
      <c r="E94" s="62">
        <f t="shared" si="10"/>
        <v>55</v>
      </c>
      <c r="F94" s="62"/>
      <c r="G94" s="62"/>
      <c r="H94" s="61">
        <f t="shared" si="5"/>
        <v>55</v>
      </c>
      <c r="I94" s="62"/>
      <c r="J94" s="61">
        <f t="shared" si="6"/>
        <v>55</v>
      </c>
      <c r="K94" s="62"/>
      <c r="L94" s="61">
        <f t="shared" si="7"/>
        <v>55</v>
      </c>
    </row>
    <row r="95" spans="1:12" ht="32.25" hidden="1" customHeight="1">
      <c r="A95" s="13" t="s">
        <v>115</v>
      </c>
      <c r="B95" s="18" t="s">
        <v>24</v>
      </c>
      <c r="C95" s="18" t="s">
        <v>307</v>
      </c>
      <c r="D95" s="18" t="s">
        <v>114</v>
      </c>
      <c r="E95" s="62">
        <v>55</v>
      </c>
      <c r="F95" s="62"/>
      <c r="G95" s="62"/>
      <c r="H95" s="61">
        <f t="shared" si="5"/>
        <v>55</v>
      </c>
      <c r="I95" s="62"/>
      <c r="J95" s="61">
        <f t="shared" si="6"/>
        <v>55</v>
      </c>
      <c r="K95" s="62"/>
      <c r="L95" s="61">
        <f t="shared" si="7"/>
        <v>55</v>
      </c>
    </row>
    <row r="96" spans="1:12" ht="55.5" hidden="1" customHeight="1">
      <c r="A96" s="73" t="s">
        <v>586</v>
      </c>
      <c r="B96" s="32" t="s">
        <v>24</v>
      </c>
      <c r="C96" s="32" t="s">
        <v>181</v>
      </c>
      <c r="D96" s="32"/>
      <c r="E96" s="61">
        <f>SUM(E98)</f>
        <v>73</v>
      </c>
      <c r="F96" s="61"/>
      <c r="G96" s="61"/>
      <c r="H96" s="61">
        <f t="shared" si="5"/>
        <v>73</v>
      </c>
      <c r="I96" s="61"/>
      <c r="J96" s="61">
        <f t="shared" si="6"/>
        <v>73</v>
      </c>
      <c r="K96" s="61"/>
      <c r="L96" s="61">
        <f t="shared" si="7"/>
        <v>73</v>
      </c>
    </row>
    <row r="97" spans="1:12" ht="41.25" hidden="1" customHeight="1">
      <c r="A97" s="74" t="s">
        <v>293</v>
      </c>
      <c r="B97" s="18" t="s">
        <v>24</v>
      </c>
      <c r="C97" s="18" t="s">
        <v>364</v>
      </c>
      <c r="D97" s="32"/>
      <c r="E97" s="62">
        <f>SUM(E98)</f>
        <v>73</v>
      </c>
      <c r="F97" s="62"/>
      <c r="G97" s="62"/>
      <c r="H97" s="61">
        <f t="shared" si="5"/>
        <v>73</v>
      </c>
      <c r="I97" s="62"/>
      <c r="J97" s="61">
        <f t="shared" si="6"/>
        <v>73</v>
      </c>
      <c r="K97" s="62"/>
      <c r="L97" s="61">
        <f t="shared" si="7"/>
        <v>73</v>
      </c>
    </row>
    <row r="98" spans="1:12" ht="56.25" hidden="1" customHeight="1">
      <c r="A98" s="74" t="s">
        <v>524</v>
      </c>
      <c r="B98" s="18" t="s">
        <v>24</v>
      </c>
      <c r="C98" s="18" t="s">
        <v>359</v>
      </c>
      <c r="D98" s="18"/>
      <c r="E98" s="62">
        <f>SUM(E99)</f>
        <v>73</v>
      </c>
      <c r="F98" s="62"/>
      <c r="G98" s="62"/>
      <c r="H98" s="61">
        <f t="shared" si="5"/>
        <v>73</v>
      </c>
      <c r="I98" s="62"/>
      <c r="J98" s="61">
        <f t="shared" si="6"/>
        <v>73</v>
      </c>
      <c r="K98" s="62"/>
      <c r="L98" s="61">
        <f t="shared" si="7"/>
        <v>73</v>
      </c>
    </row>
    <row r="99" spans="1:12" ht="31.5" hidden="1" customHeight="1">
      <c r="A99" s="13" t="s">
        <v>115</v>
      </c>
      <c r="B99" s="18" t="s">
        <v>24</v>
      </c>
      <c r="C99" s="18" t="s">
        <v>359</v>
      </c>
      <c r="D99" s="18" t="s">
        <v>114</v>
      </c>
      <c r="E99" s="62">
        <v>73</v>
      </c>
      <c r="F99" s="62"/>
      <c r="G99" s="62"/>
      <c r="H99" s="61">
        <f t="shared" si="5"/>
        <v>73</v>
      </c>
      <c r="I99" s="62"/>
      <c r="J99" s="61">
        <f t="shared" si="6"/>
        <v>73</v>
      </c>
      <c r="K99" s="62"/>
      <c r="L99" s="61">
        <f t="shared" si="7"/>
        <v>73</v>
      </c>
    </row>
    <row r="100" spans="1:12" ht="54" hidden="1" customHeight="1">
      <c r="A100" s="73" t="s">
        <v>587</v>
      </c>
      <c r="B100" s="32" t="s">
        <v>24</v>
      </c>
      <c r="C100" s="32" t="s">
        <v>182</v>
      </c>
      <c r="D100" s="32"/>
      <c r="E100" s="61">
        <f>SUM(E102)</f>
        <v>50</v>
      </c>
      <c r="F100" s="61"/>
      <c r="G100" s="61"/>
      <c r="H100" s="61">
        <f t="shared" si="5"/>
        <v>50</v>
      </c>
      <c r="I100" s="61"/>
      <c r="J100" s="61">
        <f t="shared" si="6"/>
        <v>50</v>
      </c>
      <c r="K100" s="61"/>
      <c r="L100" s="61">
        <f t="shared" si="7"/>
        <v>50</v>
      </c>
    </row>
    <row r="101" spans="1:12" ht="54.75" hidden="1" customHeight="1">
      <c r="A101" s="74" t="s">
        <v>294</v>
      </c>
      <c r="B101" s="18" t="s">
        <v>24</v>
      </c>
      <c r="C101" s="18" t="s">
        <v>308</v>
      </c>
      <c r="D101" s="32"/>
      <c r="E101" s="62">
        <f t="shared" ref="E101:E102" si="11">SUM(E102)</f>
        <v>50</v>
      </c>
      <c r="F101" s="62"/>
      <c r="G101" s="62"/>
      <c r="H101" s="61">
        <f t="shared" si="5"/>
        <v>50</v>
      </c>
      <c r="I101" s="62"/>
      <c r="J101" s="61">
        <f t="shared" si="6"/>
        <v>50</v>
      </c>
      <c r="K101" s="62"/>
      <c r="L101" s="61">
        <f t="shared" si="7"/>
        <v>50</v>
      </c>
    </row>
    <row r="102" spans="1:12" ht="45" hidden="1" customHeight="1">
      <c r="A102" s="74" t="s">
        <v>566</v>
      </c>
      <c r="B102" s="18" t="s">
        <v>24</v>
      </c>
      <c r="C102" s="18" t="s">
        <v>309</v>
      </c>
      <c r="D102" s="18"/>
      <c r="E102" s="62">
        <f t="shared" si="11"/>
        <v>50</v>
      </c>
      <c r="F102" s="62"/>
      <c r="G102" s="62"/>
      <c r="H102" s="61">
        <f t="shared" si="5"/>
        <v>50</v>
      </c>
      <c r="I102" s="62"/>
      <c r="J102" s="61">
        <f t="shared" si="6"/>
        <v>50</v>
      </c>
      <c r="K102" s="62"/>
      <c r="L102" s="61">
        <f t="shared" si="7"/>
        <v>50</v>
      </c>
    </row>
    <row r="103" spans="1:12" ht="33" hidden="1" customHeight="1">
      <c r="A103" s="13" t="s">
        <v>115</v>
      </c>
      <c r="B103" s="18" t="s">
        <v>24</v>
      </c>
      <c r="C103" s="18" t="s">
        <v>309</v>
      </c>
      <c r="D103" s="18" t="s">
        <v>114</v>
      </c>
      <c r="E103" s="62">
        <v>50</v>
      </c>
      <c r="F103" s="62"/>
      <c r="G103" s="62"/>
      <c r="H103" s="61">
        <f t="shared" si="5"/>
        <v>50</v>
      </c>
      <c r="I103" s="62"/>
      <c r="J103" s="61">
        <f t="shared" si="6"/>
        <v>50</v>
      </c>
      <c r="K103" s="62"/>
      <c r="L103" s="61">
        <f t="shared" si="7"/>
        <v>50</v>
      </c>
    </row>
    <row r="104" spans="1:12" ht="19.5" hidden="1" customHeight="1">
      <c r="A104" s="12" t="s">
        <v>96</v>
      </c>
      <c r="B104" s="75" t="s">
        <v>97</v>
      </c>
      <c r="C104" s="75"/>
      <c r="D104" s="75"/>
      <c r="E104" s="28">
        <f>SUM(E107,E119,E127)+E105</f>
        <v>97662.5</v>
      </c>
      <c r="F104" s="28">
        <f>SUM(F107,F119,F127)+F105</f>
        <v>0</v>
      </c>
      <c r="G104" s="28">
        <f>G107+G119+G127+G115</f>
        <v>8952</v>
      </c>
      <c r="H104" s="61">
        <f t="shared" si="5"/>
        <v>106614.5</v>
      </c>
      <c r="I104" s="28"/>
      <c r="J104" s="61">
        <f t="shared" si="6"/>
        <v>106614.5</v>
      </c>
      <c r="K104" s="28"/>
      <c r="L104" s="61">
        <f t="shared" si="7"/>
        <v>106614.5</v>
      </c>
    </row>
    <row r="105" spans="1:12" ht="33" hidden="1" customHeight="1">
      <c r="A105" s="73" t="s">
        <v>505</v>
      </c>
      <c r="B105" s="32" t="s">
        <v>491</v>
      </c>
      <c r="C105" s="32"/>
      <c r="D105" s="75"/>
      <c r="E105" s="28">
        <f>E106</f>
        <v>0</v>
      </c>
      <c r="F105" s="62"/>
      <c r="G105" s="62"/>
      <c r="H105" s="61">
        <f t="shared" si="5"/>
        <v>0</v>
      </c>
      <c r="I105" s="62"/>
      <c r="J105" s="61">
        <f t="shared" si="6"/>
        <v>0</v>
      </c>
      <c r="K105" s="62"/>
      <c r="L105" s="61">
        <f t="shared" si="7"/>
        <v>0</v>
      </c>
    </row>
    <row r="106" spans="1:12" ht="27.75" hidden="1" customHeight="1">
      <c r="A106" s="13" t="s">
        <v>115</v>
      </c>
      <c r="B106" s="18" t="s">
        <v>491</v>
      </c>
      <c r="C106" s="18" t="s">
        <v>504</v>
      </c>
      <c r="D106" s="34" t="s">
        <v>114</v>
      </c>
      <c r="E106" s="27">
        <v>0</v>
      </c>
      <c r="F106" s="62"/>
      <c r="G106" s="62"/>
      <c r="H106" s="61">
        <f t="shared" si="5"/>
        <v>0</v>
      </c>
      <c r="I106" s="62"/>
      <c r="J106" s="61">
        <f t="shared" si="6"/>
        <v>0</v>
      </c>
      <c r="K106" s="62"/>
      <c r="L106" s="61">
        <f t="shared" si="7"/>
        <v>0</v>
      </c>
    </row>
    <row r="107" spans="1:12" ht="24" hidden="1" customHeight="1">
      <c r="A107" s="12" t="s">
        <v>207</v>
      </c>
      <c r="B107" s="32" t="s">
        <v>249</v>
      </c>
      <c r="C107" s="32"/>
      <c r="D107" s="75"/>
      <c r="E107" s="28">
        <f t="shared" ref="E107:F108" si="12">SUM(E108)</f>
        <v>7224</v>
      </c>
      <c r="F107" s="28">
        <f t="shared" si="12"/>
        <v>0</v>
      </c>
      <c r="G107" s="28"/>
      <c r="H107" s="61">
        <f t="shared" si="5"/>
        <v>7224</v>
      </c>
      <c r="I107" s="28"/>
      <c r="J107" s="61">
        <f t="shared" si="6"/>
        <v>7224</v>
      </c>
      <c r="K107" s="28"/>
      <c r="L107" s="61">
        <f t="shared" si="7"/>
        <v>7224</v>
      </c>
    </row>
    <row r="108" spans="1:12" ht="34.5" hidden="1" customHeight="1">
      <c r="A108" s="12" t="s">
        <v>204</v>
      </c>
      <c r="B108" s="32" t="s">
        <v>249</v>
      </c>
      <c r="C108" s="32" t="s">
        <v>162</v>
      </c>
      <c r="D108" s="32"/>
      <c r="E108" s="61">
        <f t="shared" si="12"/>
        <v>7224</v>
      </c>
      <c r="F108" s="61">
        <f t="shared" si="12"/>
        <v>0</v>
      </c>
      <c r="G108" s="61"/>
      <c r="H108" s="61">
        <f t="shared" si="5"/>
        <v>7224</v>
      </c>
      <c r="I108" s="61"/>
      <c r="J108" s="61">
        <f t="shared" si="6"/>
        <v>7224</v>
      </c>
      <c r="K108" s="61"/>
      <c r="L108" s="61">
        <f t="shared" si="7"/>
        <v>7224</v>
      </c>
    </row>
    <row r="109" spans="1:12" ht="45" hidden="1" customHeight="1">
      <c r="A109" s="13" t="s">
        <v>80</v>
      </c>
      <c r="B109" s="18" t="s">
        <v>249</v>
      </c>
      <c r="C109" s="18" t="s">
        <v>191</v>
      </c>
      <c r="D109" s="18"/>
      <c r="E109" s="62">
        <f>SUM(E110,E112)</f>
        <v>7224</v>
      </c>
      <c r="F109" s="62">
        <f>SUM(F110,F112)</f>
        <v>0</v>
      </c>
      <c r="G109" s="62"/>
      <c r="H109" s="61">
        <f t="shared" si="5"/>
        <v>7224</v>
      </c>
      <c r="I109" s="62"/>
      <c r="J109" s="61">
        <f t="shared" si="6"/>
        <v>7224</v>
      </c>
      <c r="K109" s="62"/>
      <c r="L109" s="61">
        <f t="shared" si="7"/>
        <v>7224</v>
      </c>
    </row>
    <row r="110" spans="1:12" ht="25.5" hidden="1" customHeight="1">
      <c r="A110" s="13" t="s">
        <v>117</v>
      </c>
      <c r="B110" s="18" t="s">
        <v>249</v>
      </c>
      <c r="C110" s="18" t="s">
        <v>192</v>
      </c>
      <c r="D110" s="18"/>
      <c r="E110" s="62">
        <f>SUM(E111)</f>
        <v>6114</v>
      </c>
      <c r="F110" s="62"/>
      <c r="G110" s="62"/>
      <c r="H110" s="61">
        <f t="shared" si="5"/>
        <v>6114</v>
      </c>
      <c r="I110" s="62"/>
      <c r="J110" s="61">
        <f t="shared" si="6"/>
        <v>6114</v>
      </c>
      <c r="K110" s="62"/>
      <c r="L110" s="61">
        <f t="shared" si="7"/>
        <v>6114</v>
      </c>
    </row>
    <row r="111" spans="1:12" ht="30.75" hidden="1" customHeight="1">
      <c r="A111" s="13" t="s">
        <v>119</v>
      </c>
      <c r="B111" s="18" t="s">
        <v>249</v>
      </c>
      <c r="C111" s="18" t="s">
        <v>192</v>
      </c>
      <c r="D111" s="18" t="s">
        <v>118</v>
      </c>
      <c r="E111" s="62">
        <v>6114</v>
      </c>
      <c r="F111" s="62"/>
      <c r="G111" s="62"/>
      <c r="H111" s="61">
        <f t="shared" si="5"/>
        <v>6114</v>
      </c>
      <c r="I111" s="62"/>
      <c r="J111" s="61">
        <f t="shared" si="6"/>
        <v>6114</v>
      </c>
      <c r="K111" s="62"/>
      <c r="L111" s="61">
        <f t="shared" si="7"/>
        <v>6114</v>
      </c>
    </row>
    <row r="112" spans="1:12" ht="29.25" hidden="1" customHeight="1">
      <c r="A112" s="13" t="s">
        <v>120</v>
      </c>
      <c r="B112" s="18" t="s">
        <v>249</v>
      </c>
      <c r="C112" s="18" t="s">
        <v>193</v>
      </c>
      <c r="D112" s="18"/>
      <c r="E112" s="62">
        <f>SUM(E113:E114)</f>
        <v>1110</v>
      </c>
      <c r="F112" s="62"/>
      <c r="G112" s="62"/>
      <c r="H112" s="61">
        <f t="shared" si="5"/>
        <v>1110</v>
      </c>
      <c r="I112" s="62"/>
      <c r="J112" s="61">
        <f t="shared" si="6"/>
        <v>1110</v>
      </c>
      <c r="K112" s="62"/>
      <c r="L112" s="61">
        <f t="shared" si="7"/>
        <v>1110</v>
      </c>
    </row>
    <row r="113" spans="1:12" ht="28.5" hidden="1" customHeight="1">
      <c r="A113" s="13" t="s">
        <v>115</v>
      </c>
      <c r="B113" s="18" t="s">
        <v>249</v>
      </c>
      <c r="C113" s="18" t="s">
        <v>193</v>
      </c>
      <c r="D113" s="18" t="s">
        <v>114</v>
      </c>
      <c r="E113" s="62">
        <v>1100</v>
      </c>
      <c r="F113" s="62"/>
      <c r="G113" s="62"/>
      <c r="H113" s="61">
        <f t="shared" si="5"/>
        <v>1100</v>
      </c>
      <c r="I113" s="62"/>
      <c r="J113" s="61">
        <f t="shared" si="6"/>
        <v>1100</v>
      </c>
      <c r="K113" s="62"/>
      <c r="L113" s="61">
        <f t="shared" si="7"/>
        <v>1100</v>
      </c>
    </row>
    <row r="114" spans="1:12" ht="32.25" hidden="1" customHeight="1">
      <c r="A114" s="13" t="s">
        <v>15</v>
      </c>
      <c r="B114" s="18" t="s">
        <v>249</v>
      </c>
      <c r="C114" s="18" t="s">
        <v>193</v>
      </c>
      <c r="D114" s="18" t="s">
        <v>130</v>
      </c>
      <c r="E114" s="62">
        <v>10</v>
      </c>
      <c r="F114" s="62"/>
      <c r="G114" s="62"/>
      <c r="H114" s="61">
        <f t="shared" si="5"/>
        <v>10</v>
      </c>
      <c r="I114" s="62"/>
      <c r="J114" s="61">
        <f t="shared" si="6"/>
        <v>10</v>
      </c>
      <c r="K114" s="62"/>
      <c r="L114" s="61">
        <f t="shared" si="7"/>
        <v>10</v>
      </c>
    </row>
    <row r="115" spans="1:12" ht="32.25" hidden="1" customHeight="1">
      <c r="A115" s="142" t="s">
        <v>622</v>
      </c>
      <c r="B115" s="143" t="s">
        <v>623</v>
      </c>
      <c r="C115" s="143"/>
      <c r="D115" s="18"/>
      <c r="E115" s="62"/>
      <c r="F115" s="62"/>
      <c r="G115" s="146">
        <f>G116</f>
        <v>3852</v>
      </c>
      <c r="H115" s="61">
        <f t="shared" si="5"/>
        <v>3852</v>
      </c>
      <c r="I115" s="146"/>
      <c r="J115" s="61">
        <f t="shared" si="6"/>
        <v>3852</v>
      </c>
      <c r="K115" s="146"/>
      <c r="L115" s="61">
        <f t="shared" si="7"/>
        <v>3852</v>
      </c>
    </row>
    <row r="116" spans="1:12" ht="32.25" hidden="1" customHeight="1">
      <c r="A116" s="13" t="s">
        <v>13</v>
      </c>
      <c r="B116" s="143" t="s">
        <v>623</v>
      </c>
      <c r="C116" s="32" t="s">
        <v>172</v>
      </c>
      <c r="D116" s="32"/>
      <c r="E116" s="62"/>
      <c r="F116" s="62"/>
      <c r="G116" s="62">
        <f>G117</f>
        <v>3852</v>
      </c>
      <c r="H116" s="61">
        <f t="shared" si="5"/>
        <v>3852</v>
      </c>
      <c r="I116" s="62"/>
      <c r="J116" s="61">
        <f t="shared" si="6"/>
        <v>3852</v>
      </c>
      <c r="K116" s="62"/>
      <c r="L116" s="61">
        <f t="shared" si="7"/>
        <v>3852</v>
      </c>
    </row>
    <row r="117" spans="1:12" ht="32.25" hidden="1" customHeight="1">
      <c r="A117" s="15" t="s">
        <v>627</v>
      </c>
      <c r="B117" s="143" t="s">
        <v>623</v>
      </c>
      <c r="C117" s="18" t="s">
        <v>626</v>
      </c>
      <c r="D117" s="18" t="s">
        <v>624</v>
      </c>
      <c r="E117" s="62"/>
      <c r="F117" s="62"/>
      <c r="G117" s="62">
        <f>G118</f>
        <v>3852</v>
      </c>
      <c r="H117" s="61">
        <f t="shared" si="5"/>
        <v>3852</v>
      </c>
      <c r="I117" s="62"/>
      <c r="J117" s="61">
        <f t="shared" si="6"/>
        <v>3852</v>
      </c>
      <c r="K117" s="62"/>
      <c r="L117" s="61">
        <f t="shared" si="7"/>
        <v>3852</v>
      </c>
    </row>
    <row r="118" spans="1:12" ht="32.25" hidden="1" customHeight="1">
      <c r="A118" s="145" t="s">
        <v>40</v>
      </c>
      <c r="B118" s="143" t="s">
        <v>623</v>
      </c>
      <c r="C118" s="144" t="s">
        <v>626</v>
      </c>
      <c r="D118" s="144" t="s">
        <v>628</v>
      </c>
      <c r="E118" s="62"/>
      <c r="F118" s="62"/>
      <c r="G118" s="146">
        <v>3852</v>
      </c>
      <c r="H118" s="61">
        <f t="shared" si="5"/>
        <v>3852</v>
      </c>
      <c r="I118" s="146"/>
      <c r="J118" s="61">
        <f t="shared" si="6"/>
        <v>3852</v>
      </c>
      <c r="K118" s="146"/>
      <c r="L118" s="61">
        <f t="shared" si="7"/>
        <v>3852</v>
      </c>
    </row>
    <row r="119" spans="1:12" ht="22.5" hidden="1" customHeight="1">
      <c r="A119" s="12" t="s">
        <v>63</v>
      </c>
      <c r="B119" s="32" t="s">
        <v>64</v>
      </c>
      <c r="C119" s="32"/>
      <c r="D119" s="32"/>
      <c r="E119" s="61">
        <f>SUM(E120)</f>
        <v>85338.5</v>
      </c>
      <c r="F119" s="61"/>
      <c r="G119" s="61">
        <f>G120</f>
        <v>3200</v>
      </c>
      <c r="H119" s="61">
        <f t="shared" si="5"/>
        <v>88538.5</v>
      </c>
      <c r="I119" s="61"/>
      <c r="J119" s="61">
        <f t="shared" si="6"/>
        <v>88538.5</v>
      </c>
      <c r="K119" s="61"/>
      <c r="L119" s="61">
        <f t="shared" si="7"/>
        <v>88538.5</v>
      </c>
    </row>
    <row r="120" spans="1:12" ht="33" hidden="1" customHeight="1">
      <c r="A120" s="12" t="s">
        <v>567</v>
      </c>
      <c r="B120" s="32" t="s">
        <v>64</v>
      </c>
      <c r="C120" s="32" t="s">
        <v>196</v>
      </c>
      <c r="D120" s="32"/>
      <c r="E120" s="61">
        <f>E121+E126</f>
        <v>85338.5</v>
      </c>
      <c r="F120" s="61"/>
      <c r="G120" s="61">
        <f>G121</f>
        <v>3200</v>
      </c>
      <c r="H120" s="61">
        <f t="shared" si="5"/>
        <v>88538.5</v>
      </c>
      <c r="I120" s="61"/>
      <c r="J120" s="61">
        <f t="shared" si="6"/>
        <v>88538.5</v>
      </c>
      <c r="K120" s="61"/>
      <c r="L120" s="61">
        <f t="shared" si="7"/>
        <v>88538.5</v>
      </c>
    </row>
    <row r="121" spans="1:12" ht="31.5" hidden="1" customHeight="1">
      <c r="A121" s="74" t="s">
        <v>424</v>
      </c>
      <c r="B121" s="18" t="s">
        <v>64</v>
      </c>
      <c r="C121" s="18" t="s">
        <v>312</v>
      </c>
      <c r="D121" s="32"/>
      <c r="E121" s="62">
        <f>E122+E124</f>
        <v>22358</v>
      </c>
      <c r="F121" s="62"/>
      <c r="G121" s="62">
        <f>G124</f>
        <v>3200</v>
      </c>
      <c r="H121" s="61">
        <f t="shared" si="5"/>
        <v>25558</v>
      </c>
      <c r="I121" s="62"/>
      <c r="J121" s="61">
        <f t="shared" si="6"/>
        <v>25558</v>
      </c>
      <c r="K121" s="62"/>
      <c r="L121" s="61">
        <f t="shared" si="7"/>
        <v>25558</v>
      </c>
    </row>
    <row r="122" spans="1:12" ht="34.5" hidden="1" customHeight="1">
      <c r="A122" s="74" t="s">
        <v>311</v>
      </c>
      <c r="B122" s="18" t="s">
        <v>64</v>
      </c>
      <c r="C122" s="18" t="s">
        <v>313</v>
      </c>
      <c r="D122" s="18"/>
      <c r="E122" s="62">
        <f>SUM(E123)</f>
        <v>18858</v>
      </c>
      <c r="F122" s="62"/>
      <c r="G122" s="62"/>
      <c r="H122" s="61">
        <f t="shared" si="5"/>
        <v>18858</v>
      </c>
      <c r="I122" s="62"/>
      <c r="J122" s="61">
        <f t="shared" si="6"/>
        <v>18858</v>
      </c>
      <c r="K122" s="62"/>
      <c r="L122" s="61">
        <f t="shared" si="7"/>
        <v>18858</v>
      </c>
    </row>
    <row r="123" spans="1:12" ht="31.5" hidden="1" customHeight="1">
      <c r="A123" s="13" t="s">
        <v>115</v>
      </c>
      <c r="B123" s="18" t="s">
        <v>64</v>
      </c>
      <c r="C123" s="18" t="s">
        <v>313</v>
      </c>
      <c r="D123" s="18" t="s">
        <v>114</v>
      </c>
      <c r="E123" s="62">
        <v>18858</v>
      </c>
      <c r="F123" s="62"/>
      <c r="G123" s="62"/>
      <c r="H123" s="61">
        <f t="shared" si="5"/>
        <v>18858</v>
      </c>
      <c r="I123" s="62"/>
      <c r="J123" s="61">
        <f t="shared" si="6"/>
        <v>18858</v>
      </c>
      <c r="K123" s="62"/>
      <c r="L123" s="61">
        <f t="shared" si="7"/>
        <v>18858</v>
      </c>
    </row>
    <row r="124" spans="1:12" ht="21.75" hidden="1" customHeight="1">
      <c r="A124" s="13" t="s">
        <v>12</v>
      </c>
      <c r="B124" s="18" t="s">
        <v>64</v>
      </c>
      <c r="C124" s="18" t="s">
        <v>362</v>
      </c>
      <c r="D124" s="18"/>
      <c r="E124" s="62">
        <f>E125</f>
        <v>3500</v>
      </c>
      <c r="F124" s="62"/>
      <c r="G124" s="62">
        <f>G125</f>
        <v>3200</v>
      </c>
      <c r="H124" s="61">
        <f t="shared" si="5"/>
        <v>6700</v>
      </c>
      <c r="I124" s="62"/>
      <c r="J124" s="61">
        <f t="shared" si="6"/>
        <v>6700</v>
      </c>
      <c r="K124" s="62"/>
      <c r="L124" s="61">
        <f t="shared" si="7"/>
        <v>6700</v>
      </c>
    </row>
    <row r="125" spans="1:12" ht="35.25" hidden="1" customHeight="1">
      <c r="A125" s="13" t="s">
        <v>115</v>
      </c>
      <c r="B125" s="18" t="s">
        <v>64</v>
      </c>
      <c r="C125" s="18" t="s">
        <v>362</v>
      </c>
      <c r="D125" s="18" t="s">
        <v>114</v>
      </c>
      <c r="E125" s="62">
        <v>3500</v>
      </c>
      <c r="F125" s="62"/>
      <c r="G125" s="62">
        <v>3200</v>
      </c>
      <c r="H125" s="61">
        <f t="shared" si="5"/>
        <v>6700</v>
      </c>
      <c r="I125" s="62"/>
      <c r="J125" s="61">
        <f t="shared" si="6"/>
        <v>6700</v>
      </c>
      <c r="K125" s="62"/>
      <c r="L125" s="61">
        <f t="shared" si="7"/>
        <v>6700</v>
      </c>
    </row>
    <row r="126" spans="1:12" ht="41.25" hidden="1" customHeight="1">
      <c r="A126" s="13" t="s">
        <v>456</v>
      </c>
      <c r="B126" s="68" t="s">
        <v>64</v>
      </c>
      <c r="C126" s="18" t="s">
        <v>457</v>
      </c>
      <c r="D126" s="18" t="s">
        <v>114</v>
      </c>
      <c r="E126" s="62">
        <v>62980.5</v>
      </c>
      <c r="F126" s="62"/>
      <c r="G126" s="62"/>
      <c r="H126" s="61">
        <f t="shared" si="5"/>
        <v>62980.5</v>
      </c>
      <c r="I126" s="62"/>
      <c r="J126" s="61">
        <f t="shared" si="6"/>
        <v>62980.5</v>
      </c>
      <c r="K126" s="62"/>
      <c r="L126" s="61">
        <f t="shared" si="7"/>
        <v>62980.5</v>
      </c>
    </row>
    <row r="127" spans="1:12" ht="24.75" hidden="1" customHeight="1">
      <c r="A127" s="73" t="s">
        <v>22</v>
      </c>
      <c r="B127" s="32" t="s">
        <v>235</v>
      </c>
      <c r="C127" s="32"/>
      <c r="D127" s="32"/>
      <c r="E127" s="61">
        <f>E132+E136+E140+E143+E148</f>
        <v>5100</v>
      </c>
      <c r="F127" s="61"/>
      <c r="G127" s="61">
        <f>G132+G136+G140+G143</f>
        <v>1900</v>
      </c>
      <c r="H127" s="61">
        <f t="shared" si="5"/>
        <v>7000</v>
      </c>
      <c r="I127" s="61"/>
      <c r="J127" s="61">
        <f t="shared" si="6"/>
        <v>7000</v>
      </c>
      <c r="K127" s="61"/>
      <c r="L127" s="61">
        <f t="shared" si="7"/>
        <v>7000</v>
      </c>
    </row>
    <row r="128" spans="1:12" ht="44.25" hidden="1" customHeight="1">
      <c r="A128" s="73" t="s">
        <v>518</v>
      </c>
      <c r="B128" s="32" t="s">
        <v>235</v>
      </c>
      <c r="C128" s="32"/>
      <c r="D128" s="32"/>
      <c r="E128" s="61"/>
      <c r="F128" s="61"/>
      <c r="G128" s="61"/>
      <c r="H128" s="61">
        <f t="shared" si="5"/>
        <v>0</v>
      </c>
      <c r="I128" s="61"/>
      <c r="J128" s="61">
        <f t="shared" si="6"/>
        <v>0</v>
      </c>
      <c r="K128" s="61"/>
      <c r="L128" s="61">
        <f t="shared" si="7"/>
        <v>0</v>
      </c>
    </row>
    <row r="129" spans="1:12" ht="30" hidden="1" customHeight="1">
      <c r="A129" s="13" t="s">
        <v>297</v>
      </c>
      <c r="B129" s="18" t="s">
        <v>235</v>
      </c>
      <c r="C129" s="18"/>
      <c r="D129" s="32"/>
      <c r="E129" s="62"/>
      <c r="F129" s="62"/>
      <c r="G129" s="62"/>
      <c r="H129" s="61">
        <f t="shared" si="5"/>
        <v>0</v>
      </c>
      <c r="I129" s="62"/>
      <c r="J129" s="61">
        <f t="shared" si="6"/>
        <v>0</v>
      </c>
      <c r="K129" s="62"/>
      <c r="L129" s="61">
        <f t="shared" si="7"/>
        <v>0</v>
      </c>
    </row>
    <row r="130" spans="1:12" ht="32.25" hidden="1" customHeight="1">
      <c r="A130" s="14" t="s">
        <v>149</v>
      </c>
      <c r="B130" s="18" t="s">
        <v>235</v>
      </c>
      <c r="C130" s="18"/>
      <c r="D130" s="18"/>
      <c r="E130" s="62"/>
      <c r="F130" s="62"/>
      <c r="G130" s="62"/>
      <c r="H130" s="61">
        <f t="shared" si="5"/>
        <v>0</v>
      </c>
      <c r="I130" s="62"/>
      <c r="J130" s="61">
        <f t="shared" si="6"/>
        <v>0</v>
      </c>
      <c r="K130" s="62"/>
      <c r="L130" s="61">
        <f t="shared" si="7"/>
        <v>0</v>
      </c>
    </row>
    <row r="131" spans="1:12" ht="44.25" hidden="1" customHeight="1">
      <c r="A131" s="14" t="s">
        <v>115</v>
      </c>
      <c r="B131" s="18" t="s">
        <v>235</v>
      </c>
      <c r="C131" s="18"/>
      <c r="D131" s="18" t="s">
        <v>114</v>
      </c>
      <c r="E131" s="62"/>
      <c r="F131" s="62"/>
      <c r="G131" s="62"/>
      <c r="H131" s="61">
        <f t="shared" si="5"/>
        <v>0</v>
      </c>
      <c r="I131" s="62"/>
      <c r="J131" s="61">
        <f t="shared" si="6"/>
        <v>0</v>
      </c>
      <c r="K131" s="62"/>
      <c r="L131" s="61">
        <f t="shared" si="7"/>
        <v>0</v>
      </c>
    </row>
    <row r="132" spans="1:12" ht="43.5" hidden="1" customHeight="1">
      <c r="A132" s="73" t="s">
        <v>568</v>
      </c>
      <c r="B132" s="32" t="s">
        <v>235</v>
      </c>
      <c r="C132" s="32" t="s">
        <v>183</v>
      </c>
      <c r="D132" s="32"/>
      <c r="E132" s="61">
        <f t="shared" ref="E132:E134" si="13">SUM(E133)</f>
        <v>1000</v>
      </c>
      <c r="F132" s="61"/>
      <c r="G132" s="61"/>
      <c r="H132" s="61">
        <f t="shared" si="5"/>
        <v>1000</v>
      </c>
      <c r="I132" s="61"/>
      <c r="J132" s="61">
        <f t="shared" si="6"/>
        <v>1000</v>
      </c>
      <c r="K132" s="61"/>
      <c r="L132" s="61">
        <f t="shared" si="7"/>
        <v>1000</v>
      </c>
    </row>
    <row r="133" spans="1:12" ht="30" hidden="1" customHeight="1">
      <c r="A133" s="13" t="s">
        <v>316</v>
      </c>
      <c r="B133" s="18" t="s">
        <v>235</v>
      </c>
      <c r="C133" s="18" t="s">
        <v>317</v>
      </c>
      <c r="D133" s="32"/>
      <c r="E133" s="62">
        <f t="shared" si="13"/>
        <v>1000</v>
      </c>
      <c r="F133" s="62"/>
      <c r="G133" s="62"/>
      <c r="H133" s="61">
        <f t="shared" si="5"/>
        <v>1000</v>
      </c>
      <c r="I133" s="62"/>
      <c r="J133" s="61">
        <f t="shared" si="6"/>
        <v>1000</v>
      </c>
      <c r="K133" s="62"/>
      <c r="L133" s="61">
        <f t="shared" si="7"/>
        <v>1000</v>
      </c>
    </row>
    <row r="134" spans="1:12" ht="28.5" hidden="1" customHeight="1">
      <c r="A134" s="14" t="s">
        <v>1</v>
      </c>
      <c r="B134" s="18" t="s">
        <v>235</v>
      </c>
      <c r="C134" s="18" t="s">
        <v>318</v>
      </c>
      <c r="D134" s="18"/>
      <c r="E134" s="62">
        <f t="shared" si="13"/>
        <v>1000</v>
      </c>
      <c r="F134" s="62"/>
      <c r="G134" s="62"/>
      <c r="H134" s="61">
        <f t="shared" si="5"/>
        <v>1000</v>
      </c>
      <c r="I134" s="62"/>
      <c r="J134" s="61">
        <f t="shared" si="6"/>
        <v>1000</v>
      </c>
      <c r="K134" s="62"/>
      <c r="L134" s="61">
        <f t="shared" si="7"/>
        <v>1000</v>
      </c>
    </row>
    <row r="135" spans="1:12" ht="31.5" hidden="1" customHeight="1">
      <c r="A135" s="71" t="s">
        <v>34</v>
      </c>
      <c r="B135" s="18" t="s">
        <v>235</v>
      </c>
      <c r="C135" s="18" t="s">
        <v>318</v>
      </c>
      <c r="D135" s="18" t="s">
        <v>114</v>
      </c>
      <c r="E135" s="62">
        <v>1000</v>
      </c>
      <c r="F135" s="62"/>
      <c r="G135" s="62"/>
      <c r="H135" s="61">
        <f t="shared" si="5"/>
        <v>1000</v>
      </c>
      <c r="I135" s="62"/>
      <c r="J135" s="61">
        <f t="shared" si="6"/>
        <v>1000</v>
      </c>
      <c r="K135" s="62"/>
      <c r="L135" s="61">
        <f t="shared" si="7"/>
        <v>1000</v>
      </c>
    </row>
    <row r="136" spans="1:12" ht="42" hidden="1" customHeight="1">
      <c r="A136" s="72" t="s">
        <v>591</v>
      </c>
      <c r="B136" s="32" t="s">
        <v>235</v>
      </c>
      <c r="C136" s="32" t="s">
        <v>184</v>
      </c>
      <c r="D136" s="76"/>
      <c r="E136" s="77">
        <f>SUM(E138)</f>
        <v>1000</v>
      </c>
      <c r="F136" s="77"/>
      <c r="G136" s="77"/>
      <c r="H136" s="61">
        <f t="shared" si="5"/>
        <v>1000</v>
      </c>
      <c r="I136" s="77"/>
      <c r="J136" s="61">
        <f t="shared" si="6"/>
        <v>1000</v>
      </c>
      <c r="K136" s="77"/>
      <c r="L136" s="61">
        <f t="shared" si="7"/>
        <v>1000</v>
      </c>
    </row>
    <row r="137" spans="1:12" ht="42" hidden="1" customHeight="1">
      <c r="A137" s="13" t="s">
        <v>296</v>
      </c>
      <c r="B137" s="18" t="s">
        <v>235</v>
      </c>
      <c r="C137" s="18" t="s">
        <v>319</v>
      </c>
      <c r="D137" s="76"/>
      <c r="E137" s="63">
        <f t="shared" ref="E137:E138" si="14">SUM(E138)</f>
        <v>1000</v>
      </c>
      <c r="F137" s="63"/>
      <c r="G137" s="63"/>
      <c r="H137" s="61">
        <f t="shared" si="5"/>
        <v>1000</v>
      </c>
      <c r="I137" s="63"/>
      <c r="J137" s="61">
        <f t="shared" si="6"/>
        <v>1000</v>
      </c>
      <c r="K137" s="63"/>
      <c r="L137" s="61">
        <f t="shared" si="7"/>
        <v>1000</v>
      </c>
    </row>
    <row r="138" spans="1:12" ht="42" hidden="1" customHeight="1">
      <c r="A138" s="19" t="s">
        <v>528</v>
      </c>
      <c r="B138" s="18" t="s">
        <v>235</v>
      </c>
      <c r="C138" s="18" t="s">
        <v>320</v>
      </c>
      <c r="D138" s="78"/>
      <c r="E138" s="63">
        <f t="shared" si="14"/>
        <v>1000</v>
      </c>
      <c r="F138" s="63"/>
      <c r="G138" s="63"/>
      <c r="H138" s="61">
        <f t="shared" si="5"/>
        <v>1000</v>
      </c>
      <c r="I138" s="63"/>
      <c r="J138" s="61">
        <f t="shared" si="6"/>
        <v>1000</v>
      </c>
      <c r="K138" s="63"/>
      <c r="L138" s="61">
        <f t="shared" si="7"/>
        <v>1000</v>
      </c>
    </row>
    <row r="139" spans="1:12" ht="47.25" hidden="1" customHeight="1">
      <c r="A139" s="71" t="s">
        <v>34</v>
      </c>
      <c r="B139" s="18" t="s">
        <v>235</v>
      </c>
      <c r="C139" s="18" t="s">
        <v>320</v>
      </c>
      <c r="D139" s="18" t="s">
        <v>114</v>
      </c>
      <c r="E139" s="62">
        <v>1000</v>
      </c>
      <c r="F139" s="62"/>
      <c r="G139" s="62"/>
      <c r="H139" s="61">
        <f t="shared" ref="H139:H202" si="15">E139+F139+G139</f>
        <v>1000</v>
      </c>
      <c r="I139" s="62"/>
      <c r="J139" s="61">
        <f t="shared" ref="J139:J202" si="16">H139+I139</f>
        <v>1000</v>
      </c>
      <c r="K139" s="62"/>
      <c r="L139" s="61">
        <f t="shared" ref="L139:L202" si="17">J139+K139</f>
        <v>1000</v>
      </c>
    </row>
    <row r="140" spans="1:12" ht="43.5" hidden="1" customHeight="1">
      <c r="A140" s="70" t="s">
        <v>571</v>
      </c>
      <c r="B140" s="67" t="s">
        <v>235</v>
      </c>
      <c r="C140" s="32" t="s">
        <v>420</v>
      </c>
      <c r="D140" s="32"/>
      <c r="E140" s="61">
        <f>SUM(E141)</f>
        <v>100</v>
      </c>
      <c r="F140" s="61"/>
      <c r="G140" s="61"/>
      <c r="H140" s="61">
        <f t="shared" si="15"/>
        <v>100</v>
      </c>
      <c r="I140" s="61"/>
      <c r="J140" s="61">
        <f t="shared" si="16"/>
        <v>100</v>
      </c>
      <c r="K140" s="61"/>
      <c r="L140" s="61">
        <f t="shared" si="17"/>
        <v>100</v>
      </c>
    </row>
    <row r="141" spans="1:12" ht="30.75" hidden="1" customHeight="1">
      <c r="A141" s="71" t="s">
        <v>423</v>
      </c>
      <c r="B141" s="68" t="s">
        <v>235</v>
      </c>
      <c r="C141" s="18" t="s">
        <v>420</v>
      </c>
      <c r="D141" s="18"/>
      <c r="E141" s="62">
        <f>SUM(E142)</f>
        <v>100</v>
      </c>
      <c r="F141" s="62"/>
      <c r="G141" s="62"/>
      <c r="H141" s="61">
        <f t="shared" si="15"/>
        <v>100</v>
      </c>
      <c r="I141" s="62"/>
      <c r="J141" s="61">
        <f t="shared" si="16"/>
        <v>100</v>
      </c>
      <c r="K141" s="62"/>
      <c r="L141" s="61">
        <f t="shared" si="17"/>
        <v>100</v>
      </c>
    </row>
    <row r="142" spans="1:12" ht="30" hidden="1" customHeight="1">
      <c r="A142" s="14" t="s">
        <v>115</v>
      </c>
      <c r="B142" s="68" t="s">
        <v>235</v>
      </c>
      <c r="C142" s="18" t="s">
        <v>420</v>
      </c>
      <c r="D142" s="18" t="s">
        <v>114</v>
      </c>
      <c r="E142" s="62">
        <v>100</v>
      </c>
      <c r="F142" s="62"/>
      <c r="G142" s="62"/>
      <c r="H142" s="61">
        <f t="shared" si="15"/>
        <v>100</v>
      </c>
      <c r="I142" s="62"/>
      <c r="J142" s="61">
        <f t="shared" si="16"/>
        <v>100</v>
      </c>
      <c r="K142" s="62"/>
      <c r="L142" s="61">
        <f t="shared" si="17"/>
        <v>100</v>
      </c>
    </row>
    <row r="143" spans="1:12" ht="20.25" hidden="1" customHeight="1">
      <c r="A143" s="73" t="s">
        <v>22</v>
      </c>
      <c r="B143" s="67" t="s">
        <v>235</v>
      </c>
      <c r="C143" s="32"/>
      <c r="D143" s="32"/>
      <c r="E143" s="61">
        <f t="shared" ref="E143:E146" si="18">E144</f>
        <v>1500</v>
      </c>
      <c r="F143" s="61"/>
      <c r="G143" s="61">
        <f>G144</f>
        <v>1900</v>
      </c>
      <c r="H143" s="61">
        <f t="shared" si="15"/>
        <v>3400</v>
      </c>
      <c r="I143" s="61"/>
      <c r="J143" s="61">
        <f t="shared" si="16"/>
        <v>3400</v>
      </c>
      <c r="K143" s="61"/>
      <c r="L143" s="61">
        <f t="shared" si="17"/>
        <v>3400</v>
      </c>
    </row>
    <row r="144" spans="1:12" ht="44.25" hidden="1" customHeight="1">
      <c r="A144" s="73" t="s">
        <v>572</v>
      </c>
      <c r="B144" s="67" t="s">
        <v>235</v>
      </c>
      <c r="C144" s="32" t="s">
        <v>194</v>
      </c>
      <c r="D144" s="32"/>
      <c r="E144" s="61">
        <f t="shared" si="18"/>
        <v>1500</v>
      </c>
      <c r="F144" s="61"/>
      <c r="G144" s="61">
        <f>G145</f>
        <v>1900</v>
      </c>
      <c r="H144" s="61">
        <f t="shared" si="15"/>
        <v>3400</v>
      </c>
      <c r="I144" s="61"/>
      <c r="J144" s="61">
        <f t="shared" si="16"/>
        <v>3400</v>
      </c>
      <c r="K144" s="61"/>
      <c r="L144" s="61">
        <f t="shared" si="17"/>
        <v>3400</v>
      </c>
    </row>
    <row r="145" spans="1:12" ht="30" hidden="1" customHeight="1">
      <c r="A145" s="13" t="s">
        <v>297</v>
      </c>
      <c r="B145" s="68" t="s">
        <v>235</v>
      </c>
      <c r="C145" s="18" t="s">
        <v>314</v>
      </c>
      <c r="D145" s="18"/>
      <c r="E145" s="62">
        <f t="shared" si="18"/>
        <v>1500</v>
      </c>
      <c r="F145" s="62"/>
      <c r="G145" s="62">
        <f>G146</f>
        <v>1900</v>
      </c>
      <c r="H145" s="61">
        <f t="shared" si="15"/>
        <v>3400</v>
      </c>
      <c r="I145" s="62"/>
      <c r="J145" s="61">
        <f t="shared" si="16"/>
        <v>3400</v>
      </c>
      <c r="K145" s="62"/>
      <c r="L145" s="61">
        <f t="shared" si="17"/>
        <v>3400</v>
      </c>
    </row>
    <row r="146" spans="1:12" ht="30" hidden="1" customHeight="1">
      <c r="A146" s="14" t="s">
        <v>149</v>
      </c>
      <c r="B146" s="68" t="s">
        <v>235</v>
      </c>
      <c r="C146" s="18" t="s">
        <v>315</v>
      </c>
      <c r="D146" s="18"/>
      <c r="E146" s="62">
        <f t="shared" si="18"/>
        <v>1500</v>
      </c>
      <c r="F146" s="62"/>
      <c r="G146" s="62">
        <f>G147</f>
        <v>1900</v>
      </c>
      <c r="H146" s="61">
        <f t="shared" si="15"/>
        <v>3400</v>
      </c>
      <c r="I146" s="62"/>
      <c r="J146" s="61">
        <f t="shared" si="16"/>
        <v>3400</v>
      </c>
      <c r="K146" s="62"/>
      <c r="L146" s="61">
        <f t="shared" si="17"/>
        <v>3400</v>
      </c>
    </row>
    <row r="147" spans="1:12" ht="30" hidden="1" customHeight="1">
      <c r="A147" s="14" t="s">
        <v>115</v>
      </c>
      <c r="B147" s="68" t="s">
        <v>235</v>
      </c>
      <c r="C147" s="18" t="s">
        <v>315</v>
      </c>
      <c r="D147" s="18" t="s">
        <v>114</v>
      </c>
      <c r="E147" s="62">
        <v>1500</v>
      </c>
      <c r="F147" s="62"/>
      <c r="G147" s="62">
        <v>1900</v>
      </c>
      <c r="H147" s="61">
        <f t="shared" si="15"/>
        <v>3400</v>
      </c>
      <c r="I147" s="62"/>
      <c r="J147" s="61">
        <f t="shared" si="16"/>
        <v>3400</v>
      </c>
      <c r="K147" s="62"/>
      <c r="L147" s="61">
        <f t="shared" si="17"/>
        <v>3400</v>
      </c>
    </row>
    <row r="148" spans="1:12" ht="44.25" hidden="1" customHeight="1">
      <c r="A148" s="73" t="s">
        <v>572</v>
      </c>
      <c r="B148" s="67" t="s">
        <v>235</v>
      </c>
      <c r="C148" s="32" t="s">
        <v>194</v>
      </c>
      <c r="D148" s="18"/>
      <c r="E148" s="90">
        <f t="shared" ref="E148:E150" si="19">E149</f>
        <v>1500</v>
      </c>
      <c r="F148" s="90"/>
      <c r="G148" s="90"/>
      <c r="H148" s="61">
        <f t="shared" si="15"/>
        <v>1500</v>
      </c>
      <c r="I148" s="90"/>
      <c r="J148" s="61">
        <f t="shared" si="16"/>
        <v>1500</v>
      </c>
      <c r="K148" s="90"/>
      <c r="L148" s="61">
        <f t="shared" si="17"/>
        <v>1500</v>
      </c>
    </row>
    <row r="149" spans="1:12" ht="30.75" hidden="1" customHeight="1">
      <c r="A149" s="12" t="s">
        <v>297</v>
      </c>
      <c r="B149" s="67" t="s">
        <v>235</v>
      </c>
      <c r="C149" s="32" t="s">
        <v>520</v>
      </c>
      <c r="D149" s="32"/>
      <c r="E149" s="90">
        <f t="shared" si="19"/>
        <v>1500</v>
      </c>
      <c r="F149" s="90"/>
      <c r="G149" s="90"/>
      <c r="H149" s="61">
        <f t="shared" si="15"/>
        <v>1500</v>
      </c>
      <c r="I149" s="90"/>
      <c r="J149" s="61">
        <f t="shared" si="16"/>
        <v>1500</v>
      </c>
      <c r="K149" s="90"/>
      <c r="L149" s="61">
        <f t="shared" si="17"/>
        <v>1500</v>
      </c>
    </row>
    <row r="150" spans="1:12" ht="21" hidden="1" customHeight="1">
      <c r="A150" s="14" t="s">
        <v>519</v>
      </c>
      <c r="B150" s="68" t="s">
        <v>235</v>
      </c>
      <c r="C150" s="18" t="s">
        <v>521</v>
      </c>
      <c r="D150" s="18"/>
      <c r="E150" s="91">
        <f t="shared" si="19"/>
        <v>1500</v>
      </c>
      <c r="F150" s="91"/>
      <c r="G150" s="91"/>
      <c r="H150" s="61">
        <f t="shared" si="15"/>
        <v>1500</v>
      </c>
      <c r="I150" s="91"/>
      <c r="J150" s="61">
        <f t="shared" si="16"/>
        <v>1500</v>
      </c>
      <c r="K150" s="91"/>
      <c r="L150" s="61">
        <f t="shared" si="17"/>
        <v>1500</v>
      </c>
    </row>
    <row r="151" spans="1:12" ht="30" hidden="1" customHeight="1">
      <c r="A151" s="14" t="s">
        <v>115</v>
      </c>
      <c r="B151" s="68" t="s">
        <v>235</v>
      </c>
      <c r="C151" s="18" t="s">
        <v>521</v>
      </c>
      <c r="D151" s="18" t="s">
        <v>114</v>
      </c>
      <c r="E151" s="62">
        <v>1500</v>
      </c>
      <c r="F151" s="62"/>
      <c r="G151" s="62"/>
      <c r="H151" s="61">
        <f t="shared" si="15"/>
        <v>1500</v>
      </c>
      <c r="I151" s="62"/>
      <c r="J151" s="61">
        <f t="shared" si="16"/>
        <v>1500</v>
      </c>
      <c r="K151" s="62"/>
      <c r="L151" s="61">
        <f t="shared" si="17"/>
        <v>1500</v>
      </c>
    </row>
    <row r="152" spans="1:12" ht="23.25" hidden="1" customHeight="1">
      <c r="A152" s="12" t="s">
        <v>250</v>
      </c>
      <c r="B152" s="32" t="s">
        <v>251</v>
      </c>
      <c r="C152" s="32"/>
      <c r="D152" s="32"/>
      <c r="E152" s="61">
        <f>E153+E161+E173</f>
        <v>34100</v>
      </c>
      <c r="F152" s="61">
        <f>F153+F161+F173</f>
        <v>15749.5</v>
      </c>
      <c r="G152" s="61">
        <f>G153+G173</f>
        <v>3002.4</v>
      </c>
      <c r="H152" s="61">
        <f t="shared" si="15"/>
        <v>52851.9</v>
      </c>
      <c r="I152" s="61">
        <f>I153</f>
        <v>-2000</v>
      </c>
      <c r="J152" s="61">
        <f t="shared" si="16"/>
        <v>50851.9</v>
      </c>
      <c r="K152" s="61"/>
      <c r="L152" s="61">
        <f t="shared" si="17"/>
        <v>50851.9</v>
      </c>
    </row>
    <row r="153" spans="1:12" ht="23.25" hidden="1" customHeight="1">
      <c r="A153" s="12" t="s">
        <v>28</v>
      </c>
      <c r="B153" s="32" t="s">
        <v>27</v>
      </c>
      <c r="C153" s="32"/>
      <c r="D153" s="32"/>
      <c r="E153" s="61">
        <f>E154+E158</f>
        <v>8400</v>
      </c>
      <c r="F153" s="61">
        <f>F154+F158</f>
        <v>1749.5</v>
      </c>
      <c r="G153" s="61">
        <f>G154+G158</f>
        <v>388.4</v>
      </c>
      <c r="H153" s="61">
        <f t="shared" si="15"/>
        <v>10537.9</v>
      </c>
      <c r="I153" s="61">
        <f>I158</f>
        <v>-2000</v>
      </c>
      <c r="J153" s="61">
        <f t="shared" si="16"/>
        <v>8537.9</v>
      </c>
      <c r="K153" s="61"/>
      <c r="L153" s="61">
        <f t="shared" si="17"/>
        <v>8537.9</v>
      </c>
    </row>
    <row r="154" spans="1:12" ht="44.25" hidden="1" customHeight="1">
      <c r="A154" s="12" t="s">
        <v>398</v>
      </c>
      <c r="B154" s="32" t="s">
        <v>27</v>
      </c>
      <c r="C154" s="32" t="s">
        <v>399</v>
      </c>
      <c r="D154" s="18"/>
      <c r="E154" s="61">
        <f>E155</f>
        <v>6250</v>
      </c>
      <c r="F154" s="61">
        <f>F155+F160</f>
        <v>0</v>
      </c>
      <c r="G154" s="61">
        <f>G155</f>
        <v>388.4</v>
      </c>
      <c r="H154" s="61">
        <f t="shared" si="15"/>
        <v>6638.4</v>
      </c>
      <c r="I154" s="61"/>
      <c r="J154" s="61">
        <f t="shared" si="16"/>
        <v>6638.4</v>
      </c>
      <c r="K154" s="61"/>
      <c r="L154" s="61">
        <f t="shared" si="17"/>
        <v>6638.4</v>
      </c>
    </row>
    <row r="155" spans="1:12" ht="40.5" hidden="1" customHeight="1">
      <c r="A155" s="13" t="s">
        <v>400</v>
      </c>
      <c r="B155" s="18" t="s">
        <v>27</v>
      </c>
      <c r="C155" s="18" t="s">
        <v>401</v>
      </c>
      <c r="D155" s="18"/>
      <c r="E155" s="62">
        <f>E157</f>
        <v>6250</v>
      </c>
      <c r="F155" s="62"/>
      <c r="G155" s="62">
        <f>G157</f>
        <v>388.4</v>
      </c>
      <c r="H155" s="61">
        <f t="shared" si="15"/>
        <v>6638.4</v>
      </c>
      <c r="I155" s="62"/>
      <c r="J155" s="61">
        <f t="shared" si="16"/>
        <v>6638.4</v>
      </c>
      <c r="K155" s="62"/>
      <c r="L155" s="61">
        <f t="shared" si="17"/>
        <v>6638.4</v>
      </c>
    </row>
    <row r="156" spans="1:12" ht="21.75" hidden="1" customHeight="1">
      <c r="A156" s="71" t="s">
        <v>402</v>
      </c>
      <c r="B156" s="18" t="s">
        <v>27</v>
      </c>
      <c r="C156" s="18" t="s">
        <v>403</v>
      </c>
      <c r="D156" s="18"/>
      <c r="E156" s="62"/>
      <c r="F156" s="62"/>
      <c r="G156" s="62"/>
      <c r="H156" s="61">
        <f t="shared" si="15"/>
        <v>0</v>
      </c>
      <c r="I156" s="62"/>
      <c r="J156" s="61">
        <f t="shared" si="16"/>
        <v>0</v>
      </c>
      <c r="K156" s="62"/>
      <c r="L156" s="61">
        <f t="shared" si="17"/>
        <v>0</v>
      </c>
    </row>
    <row r="157" spans="1:12" ht="43.5" hidden="1" customHeight="1">
      <c r="A157" s="13" t="s">
        <v>435</v>
      </c>
      <c r="B157" s="18" t="s">
        <v>27</v>
      </c>
      <c r="C157" s="18" t="s">
        <v>403</v>
      </c>
      <c r="D157" s="18" t="s">
        <v>454</v>
      </c>
      <c r="E157" s="62">
        <v>6250</v>
      </c>
      <c r="F157" s="62"/>
      <c r="G157" s="62">
        <v>388.4</v>
      </c>
      <c r="H157" s="61">
        <f>E157+F157+G157</f>
        <v>6638.4</v>
      </c>
      <c r="I157" s="62"/>
      <c r="J157" s="61">
        <f t="shared" si="16"/>
        <v>6638.4</v>
      </c>
      <c r="K157" s="62"/>
      <c r="L157" s="61">
        <f t="shared" si="17"/>
        <v>6638.4</v>
      </c>
    </row>
    <row r="158" spans="1:12" ht="43.5" hidden="1" customHeight="1">
      <c r="A158" s="12" t="s">
        <v>573</v>
      </c>
      <c r="B158" s="82" t="s">
        <v>540</v>
      </c>
      <c r="C158" s="32"/>
      <c r="D158" s="32"/>
      <c r="E158" s="61">
        <f>E159+E160</f>
        <v>2150</v>
      </c>
      <c r="F158" s="61">
        <f>F159+F160</f>
        <v>1749.5</v>
      </c>
      <c r="G158" s="61">
        <f>G159+G160</f>
        <v>0</v>
      </c>
      <c r="H158" s="61">
        <f t="shared" si="15"/>
        <v>3899.5</v>
      </c>
      <c r="I158" s="61">
        <f>I159</f>
        <v>-2000</v>
      </c>
      <c r="J158" s="61">
        <f t="shared" si="16"/>
        <v>1899.5</v>
      </c>
      <c r="K158" s="61"/>
      <c r="L158" s="61">
        <f t="shared" si="17"/>
        <v>1899.5</v>
      </c>
    </row>
    <row r="159" spans="1:12" ht="18.75" hidden="1" customHeight="1">
      <c r="A159" s="13" t="s">
        <v>502</v>
      </c>
      <c r="B159" s="30" t="s">
        <v>540</v>
      </c>
      <c r="C159" s="18" t="s">
        <v>484</v>
      </c>
      <c r="D159" s="18" t="s">
        <v>114</v>
      </c>
      <c r="E159" s="62">
        <v>0</v>
      </c>
      <c r="F159" s="62">
        <v>1749.5</v>
      </c>
      <c r="G159" s="62">
        <v>437.4</v>
      </c>
      <c r="H159" s="61">
        <f t="shared" si="15"/>
        <v>2186.9</v>
      </c>
      <c r="I159" s="62">
        <v>-2000</v>
      </c>
      <c r="J159" s="61">
        <f t="shared" si="16"/>
        <v>186.90000000000009</v>
      </c>
      <c r="K159" s="62"/>
      <c r="L159" s="61">
        <f t="shared" si="17"/>
        <v>186.90000000000009</v>
      </c>
    </row>
    <row r="160" spans="1:12" ht="25.5" hidden="1" customHeight="1">
      <c r="A160" s="13" t="s">
        <v>501</v>
      </c>
      <c r="B160" s="30" t="s">
        <v>540</v>
      </c>
      <c r="C160" s="18" t="s">
        <v>485</v>
      </c>
      <c r="D160" s="18" t="s">
        <v>114</v>
      </c>
      <c r="E160" s="62">
        <v>2150</v>
      </c>
      <c r="F160" s="62"/>
      <c r="G160" s="62">
        <v>-437.4</v>
      </c>
      <c r="H160" s="61">
        <f>E160+F160+G160</f>
        <v>1712.6</v>
      </c>
      <c r="I160" s="62"/>
      <c r="J160" s="61">
        <f t="shared" si="16"/>
        <v>1712.6</v>
      </c>
      <c r="K160" s="62"/>
      <c r="L160" s="61">
        <f t="shared" si="17"/>
        <v>1712.6</v>
      </c>
    </row>
    <row r="161" spans="1:12" ht="21.75" hidden="1" customHeight="1">
      <c r="A161" s="12" t="s">
        <v>219</v>
      </c>
      <c r="B161" s="32" t="s">
        <v>252</v>
      </c>
      <c r="C161" s="32"/>
      <c r="D161" s="32"/>
      <c r="E161" s="61">
        <f>SUM(E162)</f>
        <v>20200</v>
      </c>
      <c r="F161" s="61">
        <f>SUM(F162)</f>
        <v>0</v>
      </c>
      <c r="G161" s="61"/>
      <c r="H161" s="61">
        <f t="shared" si="15"/>
        <v>20200</v>
      </c>
      <c r="I161" s="61"/>
      <c r="J161" s="61">
        <f t="shared" si="16"/>
        <v>20200</v>
      </c>
      <c r="K161" s="61"/>
      <c r="L161" s="61">
        <f t="shared" si="17"/>
        <v>20200</v>
      </c>
    </row>
    <row r="162" spans="1:12" ht="54" hidden="1" customHeight="1">
      <c r="A162" s="12" t="s">
        <v>569</v>
      </c>
      <c r="B162" s="32" t="s">
        <v>252</v>
      </c>
      <c r="C162" s="32" t="s">
        <v>198</v>
      </c>
      <c r="D162" s="32"/>
      <c r="E162" s="61">
        <f t="shared" ref="E162:F164" si="20">E163</f>
        <v>20200</v>
      </c>
      <c r="F162" s="61">
        <f t="shared" si="20"/>
        <v>0</v>
      </c>
      <c r="G162" s="61"/>
      <c r="H162" s="61">
        <f t="shared" si="15"/>
        <v>20200</v>
      </c>
      <c r="I162" s="61"/>
      <c r="J162" s="61">
        <f t="shared" si="16"/>
        <v>20200</v>
      </c>
      <c r="K162" s="61"/>
      <c r="L162" s="61">
        <f t="shared" si="17"/>
        <v>20200</v>
      </c>
    </row>
    <row r="163" spans="1:12" ht="25.5" hidden="1" customHeight="1">
      <c r="A163" s="12" t="s">
        <v>219</v>
      </c>
      <c r="B163" s="32" t="s">
        <v>252</v>
      </c>
      <c r="C163" s="32"/>
      <c r="D163" s="32"/>
      <c r="E163" s="61">
        <f t="shared" si="20"/>
        <v>20200</v>
      </c>
      <c r="F163" s="61"/>
      <c r="G163" s="61"/>
      <c r="H163" s="61">
        <f t="shared" si="15"/>
        <v>20200</v>
      </c>
      <c r="I163" s="61"/>
      <c r="J163" s="61">
        <f t="shared" si="16"/>
        <v>20200</v>
      </c>
      <c r="K163" s="61"/>
      <c r="L163" s="61">
        <f t="shared" si="17"/>
        <v>20200</v>
      </c>
    </row>
    <row r="164" spans="1:12" ht="57" hidden="1" customHeight="1">
      <c r="A164" s="12" t="s">
        <v>517</v>
      </c>
      <c r="B164" s="32" t="s">
        <v>252</v>
      </c>
      <c r="C164" s="18" t="s">
        <v>198</v>
      </c>
      <c r="D164" s="32"/>
      <c r="E164" s="61">
        <f t="shared" si="20"/>
        <v>20200</v>
      </c>
      <c r="F164" s="61"/>
      <c r="G164" s="61"/>
      <c r="H164" s="61">
        <f t="shared" si="15"/>
        <v>20200</v>
      </c>
      <c r="I164" s="61"/>
      <c r="J164" s="61">
        <f t="shared" si="16"/>
        <v>20200</v>
      </c>
      <c r="K164" s="61"/>
      <c r="L164" s="61">
        <f t="shared" si="17"/>
        <v>20200</v>
      </c>
    </row>
    <row r="165" spans="1:12" ht="30" hidden="1" customHeight="1">
      <c r="A165" s="13" t="s">
        <v>411</v>
      </c>
      <c r="B165" s="30" t="s">
        <v>60</v>
      </c>
      <c r="C165" s="18" t="s">
        <v>322</v>
      </c>
      <c r="D165" s="18"/>
      <c r="E165" s="27">
        <f>E166+E169</f>
        <v>20200</v>
      </c>
      <c r="F165" s="27">
        <f>F166+F169</f>
        <v>0</v>
      </c>
      <c r="G165" s="27"/>
      <c r="H165" s="61">
        <f t="shared" si="15"/>
        <v>20200</v>
      </c>
      <c r="I165" s="27"/>
      <c r="J165" s="61">
        <f t="shared" si="16"/>
        <v>20200</v>
      </c>
      <c r="K165" s="27"/>
      <c r="L165" s="61">
        <f t="shared" si="17"/>
        <v>20200</v>
      </c>
    </row>
    <row r="166" spans="1:12" ht="20.25" hidden="1" customHeight="1">
      <c r="A166" s="15" t="s">
        <v>412</v>
      </c>
      <c r="B166" s="30" t="s">
        <v>60</v>
      </c>
      <c r="C166" s="18" t="s">
        <v>322</v>
      </c>
      <c r="D166" s="18" t="s">
        <v>114</v>
      </c>
      <c r="E166" s="27">
        <f>E167+E168</f>
        <v>16200</v>
      </c>
      <c r="F166" s="27"/>
      <c r="G166" s="27"/>
      <c r="H166" s="61">
        <f t="shared" si="15"/>
        <v>16200</v>
      </c>
      <c r="I166" s="27"/>
      <c r="J166" s="61">
        <f t="shared" si="16"/>
        <v>16200</v>
      </c>
      <c r="K166" s="27"/>
      <c r="L166" s="61">
        <f t="shared" si="17"/>
        <v>16200</v>
      </c>
    </row>
    <row r="167" spans="1:12" ht="32.25" hidden="1" customHeight="1">
      <c r="A167" s="14" t="s">
        <v>115</v>
      </c>
      <c r="B167" s="30" t="s">
        <v>60</v>
      </c>
      <c r="C167" s="18" t="s">
        <v>322</v>
      </c>
      <c r="D167" s="18" t="s">
        <v>532</v>
      </c>
      <c r="E167" s="27">
        <v>13900</v>
      </c>
      <c r="F167" s="27"/>
      <c r="G167" s="27"/>
      <c r="H167" s="61">
        <f t="shared" si="15"/>
        <v>13900</v>
      </c>
      <c r="I167" s="27"/>
      <c r="J167" s="61">
        <f t="shared" si="16"/>
        <v>13900</v>
      </c>
      <c r="K167" s="27"/>
      <c r="L167" s="61">
        <f t="shared" si="17"/>
        <v>13900</v>
      </c>
    </row>
    <row r="168" spans="1:12" ht="32.25" hidden="1" customHeight="1">
      <c r="A168" s="14" t="s">
        <v>115</v>
      </c>
      <c r="B168" s="30" t="s">
        <v>60</v>
      </c>
      <c r="C168" s="18" t="s">
        <v>322</v>
      </c>
      <c r="D168" s="18" t="s">
        <v>434</v>
      </c>
      <c r="E168" s="27">
        <v>2300</v>
      </c>
      <c r="F168" s="62"/>
      <c r="G168" s="62"/>
      <c r="H168" s="61">
        <f t="shared" si="15"/>
        <v>2300</v>
      </c>
      <c r="I168" s="62"/>
      <c r="J168" s="61">
        <f t="shared" si="16"/>
        <v>2300</v>
      </c>
      <c r="K168" s="62"/>
      <c r="L168" s="61">
        <f t="shared" si="17"/>
        <v>2300</v>
      </c>
    </row>
    <row r="169" spans="1:12" ht="28.5" hidden="1" customHeight="1">
      <c r="A169" s="14" t="s">
        <v>149</v>
      </c>
      <c r="B169" s="30" t="s">
        <v>60</v>
      </c>
      <c r="C169" s="18" t="s">
        <v>414</v>
      </c>
      <c r="D169" s="18"/>
      <c r="E169" s="62">
        <f>E170</f>
        <v>4000</v>
      </c>
      <c r="F169" s="62"/>
      <c r="G169" s="62"/>
      <c r="H169" s="61">
        <f t="shared" si="15"/>
        <v>4000</v>
      </c>
      <c r="I169" s="62"/>
      <c r="J169" s="61">
        <f t="shared" si="16"/>
        <v>4000</v>
      </c>
      <c r="K169" s="62"/>
      <c r="L169" s="61">
        <f t="shared" si="17"/>
        <v>4000</v>
      </c>
    </row>
    <row r="170" spans="1:12" ht="33.75" hidden="1" customHeight="1">
      <c r="A170" s="14" t="s">
        <v>115</v>
      </c>
      <c r="B170" s="30" t="s">
        <v>60</v>
      </c>
      <c r="C170" s="18" t="s">
        <v>414</v>
      </c>
      <c r="D170" s="18" t="s">
        <v>114</v>
      </c>
      <c r="E170" s="62">
        <v>4000</v>
      </c>
      <c r="F170" s="62"/>
      <c r="G170" s="62"/>
      <c r="H170" s="61">
        <f t="shared" si="15"/>
        <v>4000</v>
      </c>
      <c r="I170" s="62"/>
      <c r="J170" s="61">
        <f t="shared" si="16"/>
        <v>4000</v>
      </c>
      <c r="K170" s="62"/>
      <c r="L170" s="61">
        <f t="shared" si="17"/>
        <v>4000</v>
      </c>
    </row>
    <row r="171" spans="1:12" ht="32.25" hidden="1" customHeight="1">
      <c r="A171" s="13" t="s">
        <v>413</v>
      </c>
      <c r="B171" s="30" t="s">
        <v>60</v>
      </c>
      <c r="C171" s="18" t="s">
        <v>450</v>
      </c>
      <c r="D171" s="18"/>
      <c r="E171" s="62">
        <f>SUM(E172)</f>
        <v>0</v>
      </c>
      <c r="F171" s="62"/>
      <c r="G171" s="62"/>
      <c r="H171" s="61">
        <f t="shared" si="15"/>
        <v>0</v>
      </c>
      <c r="I171" s="62"/>
      <c r="J171" s="61">
        <f t="shared" si="16"/>
        <v>0</v>
      </c>
      <c r="K171" s="62"/>
      <c r="L171" s="61">
        <f t="shared" si="17"/>
        <v>0</v>
      </c>
    </row>
    <row r="172" spans="1:12" ht="39.75" hidden="1" customHeight="1">
      <c r="A172" s="13"/>
      <c r="B172" s="30"/>
      <c r="C172" s="18"/>
      <c r="D172" s="18"/>
      <c r="E172" s="62"/>
      <c r="F172" s="62"/>
      <c r="G172" s="62"/>
      <c r="H172" s="61">
        <f t="shared" si="15"/>
        <v>0</v>
      </c>
      <c r="I172" s="62"/>
      <c r="J172" s="61">
        <f t="shared" si="16"/>
        <v>0</v>
      </c>
      <c r="K172" s="62"/>
      <c r="L172" s="61">
        <f t="shared" si="17"/>
        <v>0</v>
      </c>
    </row>
    <row r="173" spans="1:12" ht="22.5" hidden="1" customHeight="1">
      <c r="A173" s="12" t="s">
        <v>462</v>
      </c>
      <c r="B173" s="32" t="s">
        <v>461</v>
      </c>
      <c r="C173" s="18"/>
      <c r="D173" s="18"/>
      <c r="E173" s="61">
        <f>E174+E178</f>
        <v>5500</v>
      </c>
      <c r="F173" s="61">
        <f>F174+F178</f>
        <v>14000</v>
      </c>
      <c r="G173" s="61">
        <f>G174+G178</f>
        <v>2614</v>
      </c>
      <c r="H173" s="61">
        <f t="shared" si="15"/>
        <v>22114</v>
      </c>
      <c r="I173" s="61"/>
      <c r="J173" s="61">
        <f t="shared" si="16"/>
        <v>22114</v>
      </c>
      <c r="K173" s="61"/>
      <c r="L173" s="61">
        <f t="shared" si="17"/>
        <v>22114</v>
      </c>
    </row>
    <row r="174" spans="1:12" ht="45" hidden="1" customHeight="1">
      <c r="A174" s="12" t="s">
        <v>592</v>
      </c>
      <c r="B174" s="32" t="s">
        <v>461</v>
      </c>
      <c r="C174" s="32" t="s">
        <v>460</v>
      </c>
      <c r="D174" s="18"/>
      <c r="E174" s="61">
        <f>E175</f>
        <v>1700</v>
      </c>
      <c r="F174" s="61">
        <f>F175</f>
        <v>14000</v>
      </c>
      <c r="G174" s="61">
        <f>G175</f>
        <v>2534</v>
      </c>
      <c r="H174" s="61">
        <f t="shared" si="15"/>
        <v>18234</v>
      </c>
      <c r="I174" s="61"/>
      <c r="J174" s="61">
        <f t="shared" si="16"/>
        <v>18234</v>
      </c>
      <c r="K174" s="61"/>
      <c r="L174" s="61">
        <f t="shared" si="17"/>
        <v>18234</v>
      </c>
    </row>
    <row r="175" spans="1:12" ht="34.5" hidden="1" customHeight="1">
      <c r="A175" s="13" t="s">
        <v>458</v>
      </c>
      <c r="B175" s="18" t="s">
        <v>461</v>
      </c>
      <c r="C175" s="18" t="s">
        <v>453</v>
      </c>
      <c r="D175" s="18"/>
      <c r="E175" s="62">
        <f>E176+E177</f>
        <v>1700</v>
      </c>
      <c r="F175" s="62">
        <f>F176+F177</f>
        <v>14000</v>
      </c>
      <c r="G175" s="62">
        <f>G176</f>
        <v>2534</v>
      </c>
      <c r="H175" s="61">
        <f t="shared" si="15"/>
        <v>18234</v>
      </c>
      <c r="I175" s="62"/>
      <c r="J175" s="61">
        <f t="shared" si="16"/>
        <v>18234</v>
      </c>
      <c r="K175" s="62"/>
      <c r="L175" s="61">
        <f t="shared" si="17"/>
        <v>18234</v>
      </c>
    </row>
    <row r="176" spans="1:12" ht="27" hidden="1" customHeight="1">
      <c r="A176" s="13" t="s">
        <v>459</v>
      </c>
      <c r="B176" s="18" t="s">
        <v>461</v>
      </c>
      <c r="C176" s="18" t="s">
        <v>453</v>
      </c>
      <c r="D176" s="18" t="s">
        <v>114</v>
      </c>
      <c r="E176" s="62">
        <v>1700</v>
      </c>
      <c r="F176" s="62"/>
      <c r="G176" s="62">
        <v>2534</v>
      </c>
      <c r="H176" s="61">
        <f t="shared" si="15"/>
        <v>4234</v>
      </c>
      <c r="I176" s="62"/>
      <c r="J176" s="61">
        <f t="shared" si="16"/>
        <v>4234</v>
      </c>
      <c r="K176" s="62"/>
      <c r="L176" s="61">
        <f t="shared" si="17"/>
        <v>4234</v>
      </c>
    </row>
    <row r="177" spans="1:13" ht="22.5" hidden="1" customHeight="1">
      <c r="A177" s="13" t="s">
        <v>502</v>
      </c>
      <c r="B177" s="18" t="s">
        <v>461</v>
      </c>
      <c r="C177" s="18" t="s">
        <v>453</v>
      </c>
      <c r="D177" s="18" t="s">
        <v>114</v>
      </c>
      <c r="E177" s="62"/>
      <c r="F177" s="62">
        <v>14000</v>
      </c>
      <c r="G177" s="62"/>
      <c r="H177" s="61">
        <f t="shared" si="15"/>
        <v>14000</v>
      </c>
      <c r="I177" s="62"/>
      <c r="J177" s="61">
        <f t="shared" si="16"/>
        <v>14000</v>
      </c>
      <c r="K177" s="62"/>
      <c r="L177" s="61">
        <f t="shared" si="17"/>
        <v>14000</v>
      </c>
    </row>
    <row r="178" spans="1:13" ht="55.5" hidden="1" customHeight="1">
      <c r="A178" s="12" t="s">
        <v>569</v>
      </c>
      <c r="B178" s="82" t="s">
        <v>452</v>
      </c>
      <c r="C178" s="32" t="s">
        <v>522</v>
      </c>
      <c r="D178" s="32"/>
      <c r="E178" s="61">
        <f>E180</f>
        <v>3800</v>
      </c>
      <c r="F178" s="61">
        <f>F180</f>
        <v>0</v>
      </c>
      <c r="G178" s="61">
        <f>G179+G180</f>
        <v>80</v>
      </c>
      <c r="H178" s="61">
        <f t="shared" si="15"/>
        <v>3880</v>
      </c>
      <c r="I178" s="61"/>
      <c r="J178" s="61">
        <f t="shared" si="16"/>
        <v>3880</v>
      </c>
      <c r="K178" s="61"/>
      <c r="L178" s="61">
        <f t="shared" si="17"/>
        <v>3880</v>
      </c>
    </row>
    <row r="179" spans="1:13" ht="36" hidden="1" customHeight="1">
      <c r="A179" s="13" t="s">
        <v>598</v>
      </c>
      <c r="B179" s="30" t="s">
        <v>452</v>
      </c>
      <c r="C179" s="18" t="s">
        <v>599</v>
      </c>
      <c r="D179" s="18" t="s">
        <v>114</v>
      </c>
      <c r="E179" s="62"/>
      <c r="F179" s="62"/>
      <c r="G179" s="62">
        <v>80</v>
      </c>
      <c r="H179" s="61">
        <f t="shared" si="15"/>
        <v>80</v>
      </c>
      <c r="I179" s="62"/>
      <c r="J179" s="61">
        <f t="shared" si="16"/>
        <v>80</v>
      </c>
      <c r="K179" s="62"/>
      <c r="L179" s="61">
        <f t="shared" si="17"/>
        <v>80</v>
      </c>
    </row>
    <row r="180" spans="1:13" ht="27.75" hidden="1" customHeight="1">
      <c r="A180" s="14" t="s">
        <v>149</v>
      </c>
      <c r="B180" s="30" t="s">
        <v>452</v>
      </c>
      <c r="C180" s="18" t="s">
        <v>414</v>
      </c>
      <c r="D180" s="18"/>
      <c r="E180" s="62">
        <f t="shared" ref="E180" si="21">E181</f>
        <v>3800</v>
      </c>
      <c r="F180" s="62"/>
      <c r="G180" s="62"/>
      <c r="H180" s="61">
        <f t="shared" si="15"/>
        <v>3800</v>
      </c>
      <c r="I180" s="62"/>
      <c r="J180" s="61">
        <f t="shared" si="16"/>
        <v>3800</v>
      </c>
      <c r="K180" s="62"/>
      <c r="L180" s="61">
        <f t="shared" si="17"/>
        <v>3800</v>
      </c>
    </row>
    <row r="181" spans="1:13" ht="29.25" hidden="1" customHeight="1">
      <c r="A181" s="13" t="s">
        <v>115</v>
      </c>
      <c r="B181" s="30" t="s">
        <v>452</v>
      </c>
      <c r="C181" s="18" t="s">
        <v>414</v>
      </c>
      <c r="D181" s="18" t="s">
        <v>114</v>
      </c>
      <c r="E181" s="62">
        <v>3800</v>
      </c>
      <c r="F181" s="62"/>
      <c r="G181" s="62"/>
      <c r="H181" s="61">
        <f t="shared" si="15"/>
        <v>3800</v>
      </c>
      <c r="I181" s="62"/>
      <c r="J181" s="61">
        <f t="shared" si="16"/>
        <v>3800</v>
      </c>
      <c r="K181" s="62"/>
      <c r="L181" s="61">
        <f t="shared" si="17"/>
        <v>3800</v>
      </c>
    </row>
    <row r="182" spans="1:13" ht="27" hidden="1" customHeight="1">
      <c r="A182" s="72" t="s">
        <v>99</v>
      </c>
      <c r="B182" s="32" t="s">
        <v>98</v>
      </c>
      <c r="C182" s="32"/>
      <c r="D182" s="32"/>
      <c r="E182" s="61">
        <f>SUM(E183,E194,E225,E230,E210)</f>
        <v>700856</v>
      </c>
      <c r="F182" s="61">
        <f>SUM(F183,F194,F225,F230,F210)</f>
        <v>8617.6</v>
      </c>
      <c r="G182" s="61"/>
      <c r="H182" s="61">
        <f t="shared" si="15"/>
        <v>709473.6</v>
      </c>
      <c r="I182" s="61"/>
      <c r="J182" s="61">
        <f t="shared" si="16"/>
        <v>709473.6</v>
      </c>
      <c r="K182" s="61"/>
      <c r="L182" s="61">
        <f t="shared" si="17"/>
        <v>709473.6</v>
      </c>
    </row>
    <row r="183" spans="1:13" ht="23.25" hidden="1" customHeight="1">
      <c r="A183" s="12" t="s">
        <v>221</v>
      </c>
      <c r="B183" s="32" t="s">
        <v>254</v>
      </c>
      <c r="C183" s="32"/>
      <c r="D183" s="32"/>
      <c r="E183" s="61">
        <f t="shared" ref="E183:F185" si="22">SUM(E184)</f>
        <v>207635.5</v>
      </c>
      <c r="F183" s="61">
        <f t="shared" si="22"/>
        <v>3276</v>
      </c>
      <c r="G183" s="61"/>
      <c r="H183" s="61">
        <f t="shared" si="15"/>
        <v>210911.5</v>
      </c>
      <c r="I183" s="61"/>
      <c r="J183" s="61">
        <f t="shared" si="16"/>
        <v>210911.5</v>
      </c>
      <c r="K183" s="61"/>
      <c r="L183" s="61">
        <f t="shared" si="17"/>
        <v>210911.5</v>
      </c>
    </row>
    <row r="184" spans="1:13" ht="30" hidden="1" customHeight="1">
      <c r="A184" s="72" t="s">
        <v>576</v>
      </c>
      <c r="B184" s="32" t="s">
        <v>254</v>
      </c>
      <c r="C184" s="32" t="s">
        <v>199</v>
      </c>
      <c r="D184" s="18"/>
      <c r="E184" s="61">
        <f t="shared" si="22"/>
        <v>207635.5</v>
      </c>
      <c r="F184" s="61">
        <f t="shared" si="22"/>
        <v>3276</v>
      </c>
      <c r="G184" s="61"/>
      <c r="H184" s="61">
        <f t="shared" si="15"/>
        <v>210911.5</v>
      </c>
      <c r="I184" s="61"/>
      <c r="J184" s="61">
        <f t="shared" si="16"/>
        <v>210911.5</v>
      </c>
      <c r="K184" s="61"/>
      <c r="L184" s="61">
        <f t="shared" si="17"/>
        <v>210911.5</v>
      </c>
    </row>
    <row r="185" spans="1:13" ht="33" hidden="1" customHeight="1">
      <c r="A185" s="70" t="s">
        <v>11</v>
      </c>
      <c r="B185" s="32" t="s">
        <v>254</v>
      </c>
      <c r="C185" s="32" t="s">
        <v>200</v>
      </c>
      <c r="D185" s="32"/>
      <c r="E185" s="61">
        <f t="shared" si="22"/>
        <v>207635.5</v>
      </c>
      <c r="F185" s="61">
        <f t="shared" si="22"/>
        <v>3276</v>
      </c>
      <c r="G185" s="61"/>
      <c r="H185" s="61">
        <f t="shared" si="15"/>
        <v>210911.5</v>
      </c>
      <c r="I185" s="61"/>
      <c r="J185" s="61">
        <f t="shared" si="16"/>
        <v>210911.5</v>
      </c>
      <c r="K185" s="61"/>
      <c r="L185" s="61">
        <f t="shared" si="17"/>
        <v>210911.5</v>
      </c>
    </row>
    <row r="186" spans="1:13" ht="27" hidden="1" customHeight="1">
      <c r="A186" s="71" t="s">
        <v>300</v>
      </c>
      <c r="B186" s="18" t="s">
        <v>254</v>
      </c>
      <c r="C186" s="18" t="s">
        <v>323</v>
      </c>
      <c r="D186" s="32"/>
      <c r="E186" s="62">
        <f>SUM(E187,E190,)</f>
        <v>207635.5</v>
      </c>
      <c r="F186" s="62">
        <f>SUM(F187,F190,)</f>
        <v>3276</v>
      </c>
      <c r="G186" s="62"/>
      <c r="H186" s="61">
        <f t="shared" si="15"/>
        <v>210911.5</v>
      </c>
      <c r="I186" s="62"/>
      <c r="J186" s="61">
        <f t="shared" si="16"/>
        <v>210911.5</v>
      </c>
      <c r="K186" s="62"/>
      <c r="L186" s="61">
        <f t="shared" si="17"/>
        <v>210911.5</v>
      </c>
    </row>
    <row r="187" spans="1:13" ht="78.75" hidden="1" customHeight="1">
      <c r="A187" s="71" t="s">
        <v>208</v>
      </c>
      <c r="B187" s="18" t="s">
        <v>254</v>
      </c>
      <c r="C187" s="18" t="s">
        <v>324</v>
      </c>
      <c r="D187" s="18"/>
      <c r="E187" s="63">
        <f>E188+E189</f>
        <v>128194.5</v>
      </c>
      <c r="F187" s="63">
        <f>F188+F189</f>
        <v>3276</v>
      </c>
      <c r="G187" s="63"/>
      <c r="H187" s="61">
        <f t="shared" si="15"/>
        <v>131470.5</v>
      </c>
      <c r="I187" s="63"/>
      <c r="J187" s="61">
        <f t="shared" si="16"/>
        <v>131470.5</v>
      </c>
      <c r="K187" s="63"/>
      <c r="L187" s="61">
        <f t="shared" si="17"/>
        <v>131470.5</v>
      </c>
      <c r="M187" s="64"/>
    </row>
    <row r="188" spans="1:13" ht="20.25" hidden="1" customHeight="1">
      <c r="A188" s="14" t="s">
        <v>455</v>
      </c>
      <c r="B188" s="68" t="s">
        <v>254</v>
      </c>
      <c r="C188" s="18" t="s">
        <v>324</v>
      </c>
      <c r="D188" s="18" t="s">
        <v>426</v>
      </c>
      <c r="E188" s="63">
        <v>126912</v>
      </c>
      <c r="F188" s="63">
        <v>3230.5</v>
      </c>
      <c r="G188" s="63"/>
      <c r="H188" s="61">
        <f t="shared" si="15"/>
        <v>130142.5</v>
      </c>
      <c r="I188" s="63"/>
      <c r="J188" s="61">
        <f t="shared" si="16"/>
        <v>130142.5</v>
      </c>
      <c r="K188" s="63"/>
      <c r="L188" s="61">
        <f t="shared" si="17"/>
        <v>130142.5</v>
      </c>
      <c r="M188" s="65"/>
    </row>
    <row r="189" spans="1:13" ht="21.75" hidden="1" customHeight="1">
      <c r="A189" s="14" t="s">
        <v>84</v>
      </c>
      <c r="B189" s="68" t="s">
        <v>254</v>
      </c>
      <c r="C189" s="18" t="s">
        <v>464</v>
      </c>
      <c r="D189" s="18" t="s">
        <v>426</v>
      </c>
      <c r="E189" s="63">
        <v>1282.5</v>
      </c>
      <c r="F189" s="63">
        <v>45.5</v>
      </c>
      <c r="G189" s="63"/>
      <c r="H189" s="61">
        <f t="shared" si="15"/>
        <v>1328</v>
      </c>
      <c r="I189" s="63"/>
      <c r="J189" s="61">
        <f t="shared" si="16"/>
        <v>1328</v>
      </c>
      <c r="K189" s="63"/>
      <c r="L189" s="61">
        <f t="shared" si="17"/>
        <v>1328</v>
      </c>
      <c r="M189" s="65"/>
    </row>
    <row r="190" spans="1:13" ht="42.75" hidden="1" customHeight="1">
      <c r="A190" s="71" t="s">
        <v>256</v>
      </c>
      <c r="B190" s="18" t="s">
        <v>254</v>
      </c>
      <c r="C190" s="18" t="s">
        <v>325</v>
      </c>
      <c r="D190" s="18"/>
      <c r="E190" s="62">
        <f>E191+E192+E193</f>
        <v>79441</v>
      </c>
      <c r="F190" s="62">
        <f>F191+F192+F193</f>
        <v>0</v>
      </c>
      <c r="G190" s="62"/>
      <c r="H190" s="61">
        <f t="shared" si="15"/>
        <v>79441</v>
      </c>
      <c r="I190" s="62"/>
      <c r="J190" s="61">
        <f t="shared" si="16"/>
        <v>79441</v>
      </c>
      <c r="K190" s="62"/>
      <c r="L190" s="61">
        <f t="shared" si="17"/>
        <v>79441</v>
      </c>
      <c r="M190" s="64"/>
    </row>
    <row r="191" spans="1:13" ht="22.5" hidden="1" customHeight="1">
      <c r="A191" s="71" t="s">
        <v>455</v>
      </c>
      <c r="B191" s="30" t="s">
        <v>385</v>
      </c>
      <c r="C191" s="18" t="s">
        <v>325</v>
      </c>
      <c r="D191" s="18" t="s">
        <v>426</v>
      </c>
      <c r="E191" s="62">
        <v>34119</v>
      </c>
      <c r="F191" s="62"/>
      <c r="G191" s="62"/>
      <c r="H191" s="61">
        <f t="shared" si="15"/>
        <v>34119</v>
      </c>
      <c r="I191" s="62"/>
      <c r="J191" s="61">
        <f t="shared" si="16"/>
        <v>34119</v>
      </c>
      <c r="K191" s="62"/>
      <c r="L191" s="61">
        <f t="shared" si="17"/>
        <v>34119</v>
      </c>
    </row>
    <row r="192" spans="1:13" ht="20.25" hidden="1" customHeight="1">
      <c r="A192" s="71" t="s">
        <v>84</v>
      </c>
      <c r="B192" s="30" t="s">
        <v>385</v>
      </c>
      <c r="C192" s="18" t="s">
        <v>369</v>
      </c>
      <c r="D192" s="18" t="s">
        <v>426</v>
      </c>
      <c r="E192" s="62">
        <v>31075</v>
      </c>
      <c r="F192" s="62"/>
      <c r="G192" s="62"/>
      <c r="H192" s="61">
        <f t="shared" si="15"/>
        <v>31075</v>
      </c>
      <c r="I192" s="62"/>
      <c r="J192" s="61">
        <f t="shared" si="16"/>
        <v>31075</v>
      </c>
      <c r="K192" s="62"/>
      <c r="L192" s="61">
        <f t="shared" si="17"/>
        <v>31075</v>
      </c>
    </row>
    <row r="193" spans="1:12" ht="23.25" hidden="1" customHeight="1">
      <c r="A193" s="14" t="s">
        <v>495</v>
      </c>
      <c r="B193" s="30" t="s">
        <v>385</v>
      </c>
      <c r="C193" s="18" t="s">
        <v>494</v>
      </c>
      <c r="D193" s="18" t="s">
        <v>426</v>
      </c>
      <c r="E193" s="62">
        <v>14247</v>
      </c>
      <c r="F193" s="62"/>
      <c r="G193" s="62"/>
      <c r="H193" s="61">
        <f t="shared" si="15"/>
        <v>14247</v>
      </c>
      <c r="I193" s="62"/>
      <c r="J193" s="61">
        <f t="shared" si="16"/>
        <v>14247</v>
      </c>
      <c r="K193" s="62"/>
      <c r="L193" s="61">
        <f t="shared" si="17"/>
        <v>14247</v>
      </c>
    </row>
    <row r="194" spans="1:12" ht="21.75" hidden="1" customHeight="1">
      <c r="A194" s="16" t="s">
        <v>222</v>
      </c>
      <c r="B194" s="32" t="s">
        <v>255</v>
      </c>
      <c r="C194" s="32"/>
      <c r="D194" s="32"/>
      <c r="E194" s="61">
        <f>SUM(E195)+E208</f>
        <v>407553.5</v>
      </c>
      <c r="F194" s="61">
        <f>SUM(F195)+F208</f>
        <v>5341.6</v>
      </c>
      <c r="G194" s="61"/>
      <c r="H194" s="61">
        <f t="shared" si="15"/>
        <v>412895.1</v>
      </c>
      <c r="I194" s="61"/>
      <c r="J194" s="61">
        <f t="shared" si="16"/>
        <v>412895.1</v>
      </c>
      <c r="K194" s="61"/>
      <c r="L194" s="61">
        <f t="shared" si="17"/>
        <v>412895.1</v>
      </c>
    </row>
    <row r="195" spans="1:12" ht="32.25" hidden="1" customHeight="1">
      <c r="A195" s="16" t="s">
        <v>124</v>
      </c>
      <c r="B195" s="32" t="s">
        <v>255</v>
      </c>
      <c r="C195" s="32" t="s">
        <v>263</v>
      </c>
      <c r="D195" s="32"/>
      <c r="E195" s="61">
        <f>SUM(E196)</f>
        <v>402553.5</v>
      </c>
      <c r="F195" s="61">
        <f>SUM(F196)</f>
        <v>5341.6</v>
      </c>
      <c r="G195" s="61"/>
      <c r="H195" s="61">
        <f t="shared" si="15"/>
        <v>407895.1</v>
      </c>
      <c r="I195" s="61"/>
      <c r="J195" s="61">
        <f t="shared" si="16"/>
        <v>407895.1</v>
      </c>
      <c r="K195" s="61"/>
      <c r="L195" s="61">
        <f t="shared" si="17"/>
        <v>407895.1</v>
      </c>
    </row>
    <row r="196" spans="1:12" ht="41.25" hidden="1" customHeight="1">
      <c r="A196" s="71" t="s">
        <v>301</v>
      </c>
      <c r="B196" s="18" t="s">
        <v>255</v>
      </c>
      <c r="C196" s="18" t="s">
        <v>326</v>
      </c>
      <c r="D196" s="32"/>
      <c r="E196" s="62">
        <f>SUM(E197,E200)</f>
        <v>402553.5</v>
      </c>
      <c r="F196" s="62">
        <f>SUM(F197,F200)</f>
        <v>5341.6</v>
      </c>
      <c r="G196" s="62"/>
      <c r="H196" s="61">
        <f t="shared" si="15"/>
        <v>407895.1</v>
      </c>
      <c r="I196" s="62"/>
      <c r="J196" s="61">
        <f t="shared" si="16"/>
        <v>407895.1</v>
      </c>
      <c r="K196" s="62"/>
      <c r="L196" s="61">
        <f t="shared" si="17"/>
        <v>407895.1</v>
      </c>
    </row>
    <row r="197" spans="1:12" ht="97.5" hidden="1" customHeight="1">
      <c r="A197" s="71" t="s">
        <v>209</v>
      </c>
      <c r="B197" s="18" t="s">
        <v>255</v>
      </c>
      <c r="C197" s="18" t="s">
        <v>327</v>
      </c>
      <c r="D197" s="18"/>
      <c r="E197" s="62">
        <f>E198+E199</f>
        <v>225681.6</v>
      </c>
      <c r="F197" s="62">
        <f>F198+F199</f>
        <v>4397</v>
      </c>
      <c r="G197" s="62"/>
      <c r="H197" s="61">
        <f t="shared" si="15"/>
        <v>230078.6</v>
      </c>
      <c r="I197" s="62"/>
      <c r="J197" s="61">
        <f t="shared" si="16"/>
        <v>230078.6</v>
      </c>
      <c r="K197" s="62"/>
      <c r="L197" s="61">
        <f t="shared" si="17"/>
        <v>230078.6</v>
      </c>
    </row>
    <row r="198" spans="1:12" ht="21" hidden="1" customHeight="1">
      <c r="A198" s="14" t="s">
        <v>455</v>
      </c>
      <c r="B198" s="68" t="s">
        <v>255</v>
      </c>
      <c r="C198" s="18" t="s">
        <v>327</v>
      </c>
      <c r="D198" s="18" t="s">
        <v>426</v>
      </c>
      <c r="E198" s="63">
        <v>223425</v>
      </c>
      <c r="F198" s="63">
        <v>4329.6000000000004</v>
      </c>
      <c r="G198" s="63"/>
      <c r="H198" s="61">
        <f t="shared" si="15"/>
        <v>227754.6</v>
      </c>
      <c r="I198" s="63"/>
      <c r="J198" s="61">
        <f t="shared" si="16"/>
        <v>227754.6</v>
      </c>
      <c r="K198" s="63"/>
      <c r="L198" s="61">
        <f t="shared" si="17"/>
        <v>227754.6</v>
      </c>
    </row>
    <row r="199" spans="1:12" ht="18.75" hidden="1" customHeight="1">
      <c r="A199" s="14" t="s">
        <v>84</v>
      </c>
      <c r="B199" s="68" t="s">
        <v>255</v>
      </c>
      <c r="C199" s="18" t="s">
        <v>463</v>
      </c>
      <c r="D199" s="18" t="s">
        <v>426</v>
      </c>
      <c r="E199" s="63">
        <v>2256.6</v>
      </c>
      <c r="F199" s="63">
        <v>67.400000000000006</v>
      </c>
      <c r="G199" s="63"/>
      <c r="H199" s="61">
        <f t="shared" si="15"/>
        <v>2324</v>
      </c>
      <c r="I199" s="63"/>
      <c r="J199" s="61">
        <f t="shared" si="16"/>
        <v>2324</v>
      </c>
      <c r="K199" s="63"/>
      <c r="L199" s="61">
        <f t="shared" si="17"/>
        <v>2324</v>
      </c>
    </row>
    <row r="200" spans="1:12" ht="45.75" hidden="1" customHeight="1">
      <c r="A200" s="71" t="s">
        <v>210</v>
      </c>
      <c r="B200" s="18" t="s">
        <v>255</v>
      </c>
      <c r="C200" s="18" t="s">
        <v>328</v>
      </c>
      <c r="D200" s="18"/>
      <c r="E200" s="62">
        <f>E201+E202+E203+E204+E205+E206</f>
        <v>176871.90000000002</v>
      </c>
      <c r="F200" s="62">
        <f>F201+F202+F203+F204+F205+F206+L207</f>
        <v>944.6</v>
      </c>
      <c r="G200" s="62"/>
      <c r="H200" s="61">
        <f t="shared" si="15"/>
        <v>177816.50000000003</v>
      </c>
      <c r="I200" s="62"/>
      <c r="J200" s="61">
        <f t="shared" si="16"/>
        <v>177816.50000000003</v>
      </c>
      <c r="K200" s="62"/>
      <c r="L200" s="61">
        <f t="shared" si="17"/>
        <v>177816.50000000003</v>
      </c>
    </row>
    <row r="201" spans="1:12" ht="23.25" hidden="1" customHeight="1">
      <c r="A201" s="14" t="s">
        <v>455</v>
      </c>
      <c r="B201" s="68" t="s">
        <v>255</v>
      </c>
      <c r="C201" s="18" t="s">
        <v>328</v>
      </c>
      <c r="D201" s="18" t="s">
        <v>426</v>
      </c>
      <c r="E201" s="62">
        <v>62648</v>
      </c>
      <c r="F201" s="62"/>
      <c r="G201" s="62"/>
      <c r="H201" s="61">
        <f t="shared" si="15"/>
        <v>62648</v>
      </c>
      <c r="I201" s="62"/>
      <c r="J201" s="61">
        <f t="shared" si="16"/>
        <v>62648</v>
      </c>
      <c r="K201" s="62"/>
      <c r="L201" s="61">
        <f t="shared" si="17"/>
        <v>62648</v>
      </c>
    </row>
    <row r="202" spans="1:12" ht="19.5" hidden="1" customHeight="1">
      <c r="A202" s="14" t="s">
        <v>84</v>
      </c>
      <c r="B202" s="68" t="s">
        <v>255</v>
      </c>
      <c r="C202" s="18" t="s">
        <v>444</v>
      </c>
      <c r="D202" s="18" t="s">
        <v>426</v>
      </c>
      <c r="E202" s="62">
        <v>59866</v>
      </c>
      <c r="F202" s="62"/>
      <c r="G202" s="62"/>
      <c r="H202" s="61">
        <f t="shared" si="15"/>
        <v>59866</v>
      </c>
      <c r="I202" s="62"/>
      <c r="J202" s="61">
        <f t="shared" si="16"/>
        <v>59866</v>
      </c>
      <c r="K202" s="62"/>
      <c r="L202" s="61">
        <f t="shared" si="17"/>
        <v>59866</v>
      </c>
    </row>
    <row r="203" spans="1:12" ht="21.75" hidden="1" customHeight="1">
      <c r="A203" s="14" t="s">
        <v>495</v>
      </c>
      <c r="B203" s="68" t="s">
        <v>255</v>
      </c>
      <c r="C203" s="18" t="s">
        <v>498</v>
      </c>
      <c r="D203" s="18" t="s">
        <v>426</v>
      </c>
      <c r="E203" s="62">
        <v>6218</v>
      </c>
      <c r="F203" s="62"/>
      <c r="G203" s="62"/>
      <c r="H203" s="61">
        <f t="shared" ref="H203:H266" si="23">E203+F203+G203</f>
        <v>6218</v>
      </c>
      <c r="I203" s="62"/>
      <c r="J203" s="61">
        <f t="shared" ref="J203:J266" si="24">H203+I203</f>
        <v>6218</v>
      </c>
      <c r="K203" s="62"/>
      <c r="L203" s="61">
        <f t="shared" ref="L203:L266" si="25">J203+K203</f>
        <v>6218</v>
      </c>
    </row>
    <row r="204" spans="1:12" ht="29.25" hidden="1" customHeight="1">
      <c r="A204" s="19" t="s">
        <v>533</v>
      </c>
      <c r="B204" s="68" t="s">
        <v>255</v>
      </c>
      <c r="C204" s="18" t="s">
        <v>534</v>
      </c>
      <c r="D204" s="18" t="s">
        <v>471</v>
      </c>
      <c r="E204" s="62">
        <v>17030.2</v>
      </c>
      <c r="F204" s="62"/>
      <c r="G204" s="62"/>
      <c r="H204" s="61">
        <f t="shared" si="23"/>
        <v>17030.2</v>
      </c>
      <c r="I204" s="62"/>
      <c r="J204" s="61">
        <f t="shared" si="24"/>
        <v>17030.2</v>
      </c>
      <c r="K204" s="62"/>
      <c r="L204" s="61">
        <f t="shared" si="25"/>
        <v>17030.2</v>
      </c>
    </row>
    <row r="205" spans="1:12" ht="30.75" hidden="1" customHeight="1">
      <c r="A205" s="19" t="s">
        <v>535</v>
      </c>
      <c r="B205" s="68" t="s">
        <v>255</v>
      </c>
      <c r="C205" s="18" t="s">
        <v>536</v>
      </c>
      <c r="D205" s="18" t="s">
        <v>471</v>
      </c>
      <c r="E205" s="62">
        <v>16309.7</v>
      </c>
      <c r="F205" s="62"/>
      <c r="G205" s="62"/>
      <c r="H205" s="61">
        <f t="shared" si="23"/>
        <v>16309.7</v>
      </c>
      <c r="I205" s="62"/>
      <c r="J205" s="61">
        <f t="shared" si="24"/>
        <v>16309.7</v>
      </c>
      <c r="K205" s="62"/>
      <c r="L205" s="61">
        <f t="shared" si="25"/>
        <v>16309.7</v>
      </c>
    </row>
    <row r="206" spans="1:12" ht="30" hidden="1" customHeight="1">
      <c r="A206" s="19" t="s">
        <v>537</v>
      </c>
      <c r="B206" s="68" t="s">
        <v>255</v>
      </c>
      <c r="C206" s="18" t="s">
        <v>538</v>
      </c>
      <c r="D206" s="18" t="s">
        <v>471</v>
      </c>
      <c r="E206" s="62">
        <v>14800</v>
      </c>
      <c r="F206" s="62"/>
      <c r="G206" s="62"/>
      <c r="H206" s="61">
        <f t="shared" si="23"/>
        <v>14800</v>
      </c>
      <c r="I206" s="62"/>
      <c r="J206" s="61">
        <f t="shared" si="24"/>
        <v>14800</v>
      </c>
      <c r="K206" s="62"/>
      <c r="L206" s="61">
        <f t="shared" si="25"/>
        <v>14800</v>
      </c>
    </row>
    <row r="207" spans="1:12" ht="30" hidden="1" customHeight="1">
      <c r="A207" s="122" t="s">
        <v>595</v>
      </c>
      <c r="B207" s="68" t="s">
        <v>255</v>
      </c>
      <c r="C207" s="18" t="s">
        <v>596</v>
      </c>
      <c r="D207" s="18" t="s">
        <v>471</v>
      </c>
      <c r="E207" s="62"/>
      <c r="F207" s="62">
        <v>944.6</v>
      </c>
      <c r="G207" s="62"/>
      <c r="H207" s="61">
        <f t="shared" si="23"/>
        <v>944.6</v>
      </c>
      <c r="I207" s="62"/>
      <c r="J207" s="61">
        <f t="shared" si="24"/>
        <v>944.6</v>
      </c>
      <c r="K207" s="62"/>
      <c r="L207" s="61">
        <f t="shared" si="25"/>
        <v>944.6</v>
      </c>
    </row>
    <row r="208" spans="1:12" ht="57.75" hidden="1" customHeight="1">
      <c r="A208" s="12" t="s">
        <v>569</v>
      </c>
      <c r="B208" s="82" t="s">
        <v>478</v>
      </c>
      <c r="C208" s="32" t="s">
        <v>414</v>
      </c>
      <c r="D208" s="32" t="s">
        <v>114</v>
      </c>
      <c r="E208" s="61">
        <f>E209</f>
        <v>5000</v>
      </c>
      <c r="F208" s="61"/>
      <c r="G208" s="61"/>
      <c r="H208" s="61">
        <f t="shared" si="23"/>
        <v>5000</v>
      </c>
      <c r="I208" s="61"/>
      <c r="J208" s="61">
        <f t="shared" si="24"/>
        <v>5000</v>
      </c>
      <c r="K208" s="61"/>
      <c r="L208" s="61">
        <f t="shared" si="25"/>
        <v>5000</v>
      </c>
    </row>
    <row r="209" spans="1:13" ht="30.75" hidden="1" customHeight="1">
      <c r="A209" s="14" t="s">
        <v>149</v>
      </c>
      <c r="B209" s="30" t="s">
        <v>478</v>
      </c>
      <c r="C209" s="18" t="s">
        <v>414</v>
      </c>
      <c r="D209" s="18" t="s">
        <v>114</v>
      </c>
      <c r="E209" s="62">
        <v>5000</v>
      </c>
      <c r="F209" s="62"/>
      <c r="G209" s="62"/>
      <c r="H209" s="61">
        <f t="shared" si="23"/>
        <v>5000</v>
      </c>
      <c r="I209" s="62"/>
      <c r="J209" s="61">
        <f t="shared" si="24"/>
        <v>5000</v>
      </c>
      <c r="K209" s="62"/>
      <c r="L209" s="61">
        <f t="shared" si="25"/>
        <v>5000</v>
      </c>
    </row>
    <row r="210" spans="1:13" ht="27.75" hidden="1" customHeight="1">
      <c r="A210" s="12" t="s">
        <v>384</v>
      </c>
      <c r="B210" s="32" t="s">
        <v>381</v>
      </c>
      <c r="C210" s="18"/>
      <c r="D210" s="18"/>
      <c r="E210" s="61">
        <f>SUM(E211,E216)</f>
        <v>69333</v>
      </c>
      <c r="F210" s="61">
        <f>SUM(F211,F216)</f>
        <v>0</v>
      </c>
      <c r="G210" s="61"/>
      <c r="H210" s="61">
        <f t="shared" si="23"/>
        <v>69333</v>
      </c>
      <c r="I210" s="61"/>
      <c r="J210" s="61">
        <f t="shared" si="24"/>
        <v>69333</v>
      </c>
      <c r="K210" s="61"/>
      <c r="L210" s="61">
        <f t="shared" si="25"/>
        <v>69333</v>
      </c>
    </row>
    <row r="211" spans="1:13" ht="42.75" hidden="1" customHeight="1">
      <c r="A211" s="16" t="s">
        <v>583</v>
      </c>
      <c r="B211" s="32" t="s">
        <v>381</v>
      </c>
      <c r="C211" s="32" t="s">
        <v>261</v>
      </c>
      <c r="D211" s="18"/>
      <c r="E211" s="61">
        <f t="shared" ref="E211:E213" si="26">SUM(E212)</f>
        <v>23200</v>
      </c>
      <c r="F211" s="61"/>
      <c r="G211" s="61"/>
      <c r="H211" s="61">
        <f t="shared" si="23"/>
        <v>23200</v>
      </c>
      <c r="I211" s="61"/>
      <c r="J211" s="61">
        <f t="shared" si="24"/>
        <v>23200</v>
      </c>
      <c r="K211" s="61"/>
      <c r="L211" s="61">
        <f t="shared" si="25"/>
        <v>23200</v>
      </c>
    </row>
    <row r="212" spans="1:13" ht="30" hidden="1" customHeight="1">
      <c r="A212" s="14" t="s">
        <v>2</v>
      </c>
      <c r="B212" s="18" t="s">
        <v>381</v>
      </c>
      <c r="C212" s="18" t="s">
        <v>262</v>
      </c>
      <c r="D212" s="18"/>
      <c r="E212" s="62">
        <f t="shared" si="26"/>
        <v>23200</v>
      </c>
      <c r="F212" s="62"/>
      <c r="G212" s="62"/>
      <c r="H212" s="61">
        <f t="shared" si="23"/>
        <v>23200</v>
      </c>
      <c r="I212" s="62"/>
      <c r="J212" s="61">
        <f t="shared" si="24"/>
        <v>23200</v>
      </c>
      <c r="K212" s="62"/>
      <c r="L212" s="61">
        <f t="shared" si="25"/>
        <v>23200</v>
      </c>
    </row>
    <row r="213" spans="1:13" ht="21.75" hidden="1" customHeight="1">
      <c r="A213" s="71" t="s">
        <v>356</v>
      </c>
      <c r="B213" s="18" t="s">
        <v>381</v>
      </c>
      <c r="C213" s="18" t="s">
        <v>357</v>
      </c>
      <c r="D213" s="18"/>
      <c r="E213" s="62">
        <f t="shared" si="26"/>
        <v>23200</v>
      </c>
      <c r="F213" s="62"/>
      <c r="G213" s="62"/>
      <c r="H213" s="61">
        <f t="shared" si="23"/>
        <v>23200</v>
      </c>
      <c r="I213" s="62"/>
      <c r="J213" s="61">
        <f t="shared" si="24"/>
        <v>23200</v>
      </c>
      <c r="K213" s="62"/>
      <c r="L213" s="61">
        <f t="shared" si="25"/>
        <v>23200</v>
      </c>
    </row>
    <row r="214" spans="1:13" ht="31.5" hidden="1" customHeight="1">
      <c r="A214" s="14" t="s">
        <v>3</v>
      </c>
      <c r="B214" s="18" t="s">
        <v>381</v>
      </c>
      <c r="C214" s="18" t="s">
        <v>358</v>
      </c>
      <c r="D214" s="18"/>
      <c r="E214" s="62">
        <f>SUM(E215)</f>
        <v>23200</v>
      </c>
      <c r="F214" s="62"/>
      <c r="G214" s="62"/>
      <c r="H214" s="61">
        <f t="shared" si="23"/>
        <v>23200</v>
      </c>
      <c r="I214" s="62"/>
      <c r="J214" s="61">
        <f t="shared" si="24"/>
        <v>23200</v>
      </c>
      <c r="K214" s="62"/>
      <c r="L214" s="61">
        <f t="shared" si="25"/>
        <v>23200</v>
      </c>
    </row>
    <row r="215" spans="1:13" ht="18.75" hidden="1" customHeight="1">
      <c r="A215" s="14" t="s">
        <v>84</v>
      </c>
      <c r="B215" s="18" t="s">
        <v>381</v>
      </c>
      <c r="C215" s="18" t="s">
        <v>358</v>
      </c>
      <c r="D215" s="18" t="s">
        <v>426</v>
      </c>
      <c r="E215" s="62">
        <v>23200</v>
      </c>
      <c r="F215" s="62"/>
      <c r="G215" s="62"/>
      <c r="H215" s="61">
        <f t="shared" si="23"/>
        <v>23200</v>
      </c>
      <c r="I215" s="62"/>
      <c r="J215" s="61">
        <f t="shared" si="24"/>
        <v>23200</v>
      </c>
      <c r="K215" s="62"/>
      <c r="L215" s="61">
        <f t="shared" si="25"/>
        <v>23200</v>
      </c>
    </row>
    <row r="216" spans="1:13" ht="27.75" hidden="1" customHeight="1">
      <c r="A216" s="12" t="s">
        <v>125</v>
      </c>
      <c r="B216" s="32" t="s">
        <v>381</v>
      </c>
      <c r="C216" s="32" t="s">
        <v>264</v>
      </c>
      <c r="D216" s="32"/>
      <c r="E216" s="61">
        <f>SUM(E217+E224)</f>
        <v>46133</v>
      </c>
      <c r="F216" s="61">
        <f>SUM(F217+F224)</f>
        <v>0</v>
      </c>
      <c r="G216" s="61"/>
      <c r="H216" s="61">
        <f t="shared" si="23"/>
        <v>46133</v>
      </c>
      <c r="I216" s="61"/>
      <c r="J216" s="61">
        <f t="shared" si="24"/>
        <v>46133</v>
      </c>
      <c r="K216" s="61"/>
      <c r="L216" s="61">
        <f t="shared" si="25"/>
        <v>46133</v>
      </c>
    </row>
    <row r="217" spans="1:13" ht="35.25" hidden="1" customHeight="1">
      <c r="A217" s="13" t="s">
        <v>290</v>
      </c>
      <c r="B217" s="18" t="s">
        <v>381</v>
      </c>
      <c r="C217" s="18" t="s">
        <v>329</v>
      </c>
      <c r="D217" s="32"/>
      <c r="E217" s="62">
        <f>E218+E221</f>
        <v>44133</v>
      </c>
      <c r="F217" s="62"/>
      <c r="G217" s="62"/>
      <c r="H217" s="61">
        <f t="shared" si="23"/>
        <v>44133</v>
      </c>
      <c r="I217" s="62"/>
      <c r="J217" s="61">
        <f t="shared" si="24"/>
        <v>44133</v>
      </c>
      <c r="K217" s="62"/>
      <c r="L217" s="61">
        <f t="shared" si="25"/>
        <v>44133</v>
      </c>
    </row>
    <row r="218" spans="1:13" ht="24.75" hidden="1" customHeight="1">
      <c r="A218" s="71" t="s">
        <v>433</v>
      </c>
      <c r="B218" s="18" t="s">
        <v>381</v>
      </c>
      <c r="C218" s="18" t="s">
        <v>330</v>
      </c>
      <c r="D218" s="18"/>
      <c r="E218" s="62">
        <f>E219+E220</f>
        <v>22402</v>
      </c>
      <c r="F218" s="62"/>
      <c r="G218" s="62"/>
      <c r="H218" s="61">
        <f t="shared" si="23"/>
        <v>22402</v>
      </c>
      <c r="I218" s="62"/>
      <c r="J218" s="61">
        <f t="shared" si="24"/>
        <v>22402</v>
      </c>
      <c r="K218" s="62"/>
      <c r="L218" s="61">
        <f t="shared" si="25"/>
        <v>22402</v>
      </c>
    </row>
    <row r="219" spans="1:13" ht="22.5" hidden="1" customHeight="1">
      <c r="A219" s="14" t="s">
        <v>546</v>
      </c>
      <c r="B219" s="18" t="s">
        <v>381</v>
      </c>
      <c r="C219" s="18" t="s">
        <v>330</v>
      </c>
      <c r="D219" s="18" t="s">
        <v>83</v>
      </c>
      <c r="E219" s="62">
        <v>19925</v>
      </c>
      <c r="F219" s="62"/>
      <c r="G219" s="62"/>
      <c r="H219" s="61">
        <f t="shared" si="23"/>
        <v>19925</v>
      </c>
      <c r="I219" s="62"/>
      <c r="J219" s="61">
        <f t="shared" si="24"/>
        <v>19925</v>
      </c>
      <c r="K219" s="62"/>
      <c r="L219" s="61">
        <f t="shared" si="25"/>
        <v>19925</v>
      </c>
    </row>
    <row r="220" spans="1:13" ht="24" hidden="1" customHeight="1">
      <c r="A220" s="14" t="s">
        <v>84</v>
      </c>
      <c r="B220" s="18" t="s">
        <v>381</v>
      </c>
      <c r="C220" s="18" t="s">
        <v>330</v>
      </c>
      <c r="D220" s="18" t="s">
        <v>83</v>
      </c>
      <c r="E220" s="62">
        <v>2477</v>
      </c>
      <c r="F220" s="62"/>
      <c r="G220" s="62"/>
      <c r="H220" s="61">
        <f t="shared" si="23"/>
        <v>2477</v>
      </c>
      <c r="I220" s="62"/>
      <c r="J220" s="61">
        <f t="shared" si="24"/>
        <v>2477</v>
      </c>
      <c r="K220" s="62"/>
      <c r="L220" s="61">
        <f t="shared" si="25"/>
        <v>2477</v>
      </c>
    </row>
    <row r="221" spans="1:13" ht="24" hidden="1" customHeight="1">
      <c r="A221" s="71" t="s">
        <v>432</v>
      </c>
      <c r="B221" s="18" t="s">
        <v>381</v>
      </c>
      <c r="C221" s="18" t="s">
        <v>427</v>
      </c>
      <c r="D221" s="18"/>
      <c r="E221" s="62">
        <f>SUM(E222+E223)</f>
        <v>21731</v>
      </c>
      <c r="F221" s="62"/>
      <c r="G221" s="62"/>
      <c r="H221" s="61">
        <f t="shared" si="23"/>
        <v>21731</v>
      </c>
      <c r="I221" s="62"/>
      <c r="J221" s="61">
        <f t="shared" si="24"/>
        <v>21731</v>
      </c>
      <c r="K221" s="62"/>
      <c r="L221" s="61">
        <f t="shared" si="25"/>
        <v>21731</v>
      </c>
    </row>
    <row r="222" spans="1:13" ht="21" hidden="1" customHeight="1">
      <c r="A222" s="14" t="s">
        <v>546</v>
      </c>
      <c r="B222" s="18" t="s">
        <v>381</v>
      </c>
      <c r="C222" s="18" t="s">
        <v>427</v>
      </c>
      <c r="D222" s="18" t="s">
        <v>426</v>
      </c>
      <c r="E222" s="62">
        <v>20096</v>
      </c>
      <c r="F222" s="62"/>
      <c r="G222" s="62"/>
      <c r="H222" s="61">
        <f t="shared" si="23"/>
        <v>20096</v>
      </c>
      <c r="I222" s="62"/>
      <c r="J222" s="61">
        <f t="shared" si="24"/>
        <v>20096</v>
      </c>
      <c r="K222" s="62"/>
      <c r="L222" s="61">
        <f t="shared" si="25"/>
        <v>20096</v>
      </c>
    </row>
    <row r="223" spans="1:13" ht="30" hidden="1" customHeight="1">
      <c r="A223" s="14" t="s">
        <v>84</v>
      </c>
      <c r="B223" s="18" t="s">
        <v>381</v>
      </c>
      <c r="C223" s="18" t="s">
        <v>427</v>
      </c>
      <c r="D223" s="18" t="s">
        <v>426</v>
      </c>
      <c r="E223" s="69">
        <v>1635</v>
      </c>
      <c r="F223" s="69"/>
      <c r="G223" s="69"/>
      <c r="H223" s="61">
        <f t="shared" si="23"/>
        <v>1635</v>
      </c>
      <c r="I223" s="69"/>
      <c r="J223" s="61">
        <f t="shared" si="24"/>
        <v>1635</v>
      </c>
      <c r="K223" s="69"/>
      <c r="L223" s="61">
        <f t="shared" si="25"/>
        <v>1635</v>
      </c>
    </row>
    <row r="224" spans="1:13" ht="21" hidden="1" customHeight="1">
      <c r="A224" s="13" t="s">
        <v>551</v>
      </c>
      <c r="B224" s="18" t="s">
        <v>381</v>
      </c>
      <c r="C224" s="18" t="s">
        <v>493</v>
      </c>
      <c r="D224" s="18" t="s">
        <v>376</v>
      </c>
      <c r="E224" s="62">
        <v>2000</v>
      </c>
      <c r="F224" s="62"/>
      <c r="G224" s="62"/>
      <c r="H224" s="61">
        <f t="shared" si="23"/>
        <v>2000</v>
      </c>
      <c r="I224" s="62"/>
      <c r="J224" s="61">
        <f t="shared" si="24"/>
        <v>2000</v>
      </c>
      <c r="K224" s="62"/>
      <c r="L224" s="61">
        <f t="shared" si="25"/>
        <v>2000</v>
      </c>
      <c r="M224" s="66"/>
    </row>
    <row r="225" spans="1:12" ht="21" hidden="1" customHeight="1">
      <c r="A225" s="12" t="s">
        <v>223</v>
      </c>
      <c r="B225" s="32" t="s">
        <v>47</v>
      </c>
      <c r="C225" s="32"/>
      <c r="D225" s="32"/>
      <c r="E225" s="86">
        <f>SUM(E226)</f>
        <v>650</v>
      </c>
      <c r="F225" s="86"/>
      <c r="G225" s="86"/>
      <c r="H225" s="61">
        <f t="shared" si="23"/>
        <v>650</v>
      </c>
      <c r="I225" s="86"/>
      <c r="J225" s="61">
        <f t="shared" si="24"/>
        <v>650</v>
      </c>
      <c r="K225" s="86"/>
      <c r="L225" s="61">
        <f t="shared" si="25"/>
        <v>650</v>
      </c>
    </row>
    <row r="226" spans="1:12" ht="45" hidden="1" customHeight="1">
      <c r="A226" s="72" t="s">
        <v>589</v>
      </c>
      <c r="B226" s="32" t="s">
        <v>47</v>
      </c>
      <c r="C226" s="32" t="s">
        <v>265</v>
      </c>
      <c r="D226" s="32"/>
      <c r="E226" s="61">
        <f>SUM(E228)</f>
        <v>650</v>
      </c>
      <c r="F226" s="61"/>
      <c r="G226" s="61"/>
      <c r="H226" s="61">
        <f t="shared" si="23"/>
        <v>650</v>
      </c>
      <c r="I226" s="61"/>
      <c r="J226" s="61">
        <f t="shared" si="24"/>
        <v>650</v>
      </c>
      <c r="K226" s="61"/>
      <c r="L226" s="61">
        <f t="shared" si="25"/>
        <v>650</v>
      </c>
    </row>
    <row r="227" spans="1:12" ht="35.25" hidden="1" customHeight="1">
      <c r="A227" s="19" t="s">
        <v>331</v>
      </c>
      <c r="B227" s="18" t="s">
        <v>47</v>
      </c>
      <c r="C227" s="18" t="s">
        <v>341</v>
      </c>
      <c r="D227" s="32"/>
      <c r="E227" s="62">
        <f>E228</f>
        <v>650</v>
      </c>
      <c r="F227" s="62"/>
      <c r="G227" s="62"/>
      <c r="H227" s="61">
        <f t="shared" si="23"/>
        <v>650</v>
      </c>
      <c r="I227" s="62"/>
      <c r="J227" s="61">
        <f t="shared" si="24"/>
        <v>650</v>
      </c>
      <c r="K227" s="62"/>
      <c r="L227" s="61">
        <f t="shared" si="25"/>
        <v>650</v>
      </c>
    </row>
    <row r="228" spans="1:12" ht="18.75" hidden="1" customHeight="1">
      <c r="A228" s="13" t="s">
        <v>8</v>
      </c>
      <c r="B228" s="18" t="s">
        <v>47</v>
      </c>
      <c r="C228" s="18" t="s">
        <v>332</v>
      </c>
      <c r="D228" s="18"/>
      <c r="E228" s="62">
        <f>SUM(E229)</f>
        <v>650</v>
      </c>
      <c r="F228" s="62"/>
      <c r="G228" s="62"/>
      <c r="H228" s="61">
        <f t="shared" si="23"/>
        <v>650</v>
      </c>
      <c r="I228" s="62"/>
      <c r="J228" s="61">
        <f t="shared" si="24"/>
        <v>650</v>
      </c>
      <c r="K228" s="62"/>
      <c r="L228" s="61">
        <f t="shared" si="25"/>
        <v>650</v>
      </c>
    </row>
    <row r="229" spans="1:12" ht="35.25" hidden="1" customHeight="1">
      <c r="A229" s="14" t="s">
        <v>115</v>
      </c>
      <c r="B229" s="18" t="s">
        <v>47</v>
      </c>
      <c r="C229" s="18" t="s">
        <v>332</v>
      </c>
      <c r="D229" s="18" t="s">
        <v>114</v>
      </c>
      <c r="E229" s="62">
        <v>650</v>
      </c>
      <c r="F229" s="62"/>
      <c r="G229" s="62"/>
      <c r="H229" s="61">
        <f t="shared" si="23"/>
        <v>650</v>
      </c>
      <c r="I229" s="62"/>
      <c r="J229" s="61">
        <f t="shared" si="24"/>
        <v>650</v>
      </c>
      <c r="K229" s="62"/>
      <c r="L229" s="61">
        <f t="shared" si="25"/>
        <v>650</v>
      </c>
    </row>
    <row r="230" spans="1:12" ht="24.75" hidden="1" customHeight="1">
      <c r="A230" s="12" t="s">
        <v>36</v>
      </c>
      <c r="B230" s="32" t="s">
        <v>23</v>
      </c>
      <c r="C230" s="32"/>
      <c r="D230" s="32"/>
      <c r="E230" s="61">
        <f>SUM(E236,E233)</f>
        <v>15684</v>
      </c>
      <c r="F230" s="61"/>
      <c r="G230" s="61"/>
      <c r="H230" s="61">
        <f t="shared" si="23"/>
        <v>15684</v>
      </c>
      <c r="I230" s="61"/>
      <c r="J230" s="61">
        <f t="shared" si="24"/>
        <v>15684</v>
      </c>
      <c r="K230" s="61"/>
      <c r="L230" s="61">
        <f t="shared" si="25"/>
        <v>15684</v>
      </c>
    </row>
    <row r="231" spans="1:12" ht="47.25" hidden="1" customHeight="1">
      <c r="A231" s="12" t="s">
        <v>516</v>
      </c>
      <c r="B231" s="32" t="s">
        <v>23</v>
      </c>
      <c r="C231" s="32" t="s">
        <v>266</v>
      </c>
      <c r="D231" s="32"/>
      <c r="E231" s="61">
        <f>SUM(E233)</f>
        <v>11987</v>
      </c>
      <c r="F231" s="61"/>
      <c r="G231" s="61"/>
      <c r="H231" s="61">
        <f t="shared" si="23"/>
        <v>11987</v>
      </c>
      <c r="I231" s="61"/>
      <c r="J231" s="61">
        <f t="shared" si="24"/>
        <v>11987</v>
      </c>
      <c r="K231" s="61"/>
      <c r="L231" s="61">
        <f t="shared" si="25"/>
        <v>11987</v>
      </c>
    </row>
    <row r="232" spans="1:12" ht="29.25" hidden="1" customHeight="1">
      <c r="A232" s="13" t="s">
        <v>333</v>
      </c>
      <c r="B232" s="18" t="s">
        <v>23</v>
      </c>
      <c r="C232" s="18" t="s">
        <v>334</v>
      </c>
      <c r="D232" s="18"/>
      <c r="E232" s="62">
        <f>SUM(E233)</f>
        <v>11987</v>
      </c>
      <c r="F232" s="62"/>
      <c r="G232" s="62"/>
      <c r="H232" s="61">
        <f t="shared" si="23"/>
        <v>11987</v>
      </c>
      <c r="I232" s="62"/>
      <c r="J232" s="61">
        <f t="shared" si="24"/>
        <v>11987</v>
      </c>
      <c r="K232" s="62"/>
      <c r="L232" s="61">
        <f t="shared" si="25"/>
        <v>11987</v>
      </c>
    </row>
    <row r="233" spans="1:12" ht="42.75" hidden="1" customHeight="1">
      <c r="A233" s="13" t="s">
        <v>126</v>
      </c>
      <c r="B233" s="18" t="s">
        <v>23</v>
      </c>
      <c r="C233" s="18" t="s">
        <v>334</v>
      </c>
      <c r="D233" s="18"/>
      <c r="E233" s="62">
        <f>SUM(E234:E235)</f>
        <v>11987</v>
      </c>
      <c r="F233" s="62"/>
      <c r="G233" s="62"/>
      <c r="H233" s="61">
        <f t="shared" si="23"/>
        <v>11987</v>
      </c>
      <c r="I233" s="62"/>
      <c r="J233" s="61">
        <f t="shared" si="24"/>
        <v>11987</v>
      </c>
      <c r="K233" s="62"/>
      <c r="L233" s="61">
        <f t="shared" si="25"/>
        <v>11987</v>
      </c>
    </row>
    <row r="234" spans="1:12" ht="26.25" hidden="1" customHeight="1">
      <c r="A234" s="71" t="s">
        <v>85</v>
      </c>
      <c r="B234" s="18" t="s">
        <v>23</v>
      </c>
      <c r="C234" s="18" t="s">
        <v>334</v>
      </c>
      <c r="D234" s="18" t="s">
        <v>82</v>
      </c>
      <c r="E234" s="62">
        <v>8742</v>
      </c>
      <c r="F234" s="62"/>
      <c r="G234" s="62"/>
      <c r="H234" s="61">
        <f t="shared" si="23"/>
        <v>8742</v>
      </c>
      <c r="I234" s="62"/>
      <c r="J234" s="61">
        <f t="shared" si="24"/>
        <v>8742</v>
      </c>
      <c r="K234" s="62"/>
      <c r="L234" s="61">
        <f t="shared" si="25"/>
        <v>8742</v>
      </c>
    </row>
    <row r="235" spans="1:12" ht="30.75" hidden="1" customHeight="1">
      <c r="A235" s="13" t="s">
        <v>115</v>
      </c>
      <c r="B235" s="18" t="s">
        <v>23</v>
      </c>
      <c r="C235" s="18" t="s">
        <v>334</v>
      </c>
      <c r="D235" s="18" t="s">
        <v>114</v>
      </c>
      <c r="E235" s="62">
        <v>3245</v>
      </c>
      <c r="F235" s="62"/>
      <c r="G235" s="62"/>
      <c r="H235" s="61">
        <f t="shared" si="23"/>
        <v>3245</v>
      </c>
      <c r="I235" s="62"/>
      <c r="J235" s="61">
        <f t="shared" si="24"/>
        <v>3245</v>
      </c>
      <c r="K235" s="62"/>
      <c r="L235" s="61">
        <f t="shared" si="25"/>
        <v>3245</v>
      </c>
    </row>
    <row r="236" spans="1:12" ht="37.5" hidden="1" customHeight="1">
      <c r="A236" s="12" t="s">
        <v>204</v>
      </c>
      <c r="B236" s="32" t="s">
        <v>23</v>
      </c>
      <c r="C236" s="32" t="s">
        <v>268</v>
      </c>
      <c r="D236" s="32"/>
      <c r="E236" s="61">
        <f>SUM(E237)</f>
        <v>3697</v>
      </c>
      <c r="F236" s="61"/>
      <c r="G236" s="61"/>
      <c r="H236" s="61">
        <f t="shared" si="23"/>
        <v>3697</v>
      </c>
      <c r="I236" s="61"/>
      <c r="J236" s="61">
        <f t="shared" si="24"/>
        <v>3697</v>
      </c>
      <c r="K236" s="61"/>
      <c r="L236" s="61">
        <f t="shared" si="25"/>
        <v>3697</v>
      </c>
    </row>
    <row r="237" spans="1:12" ht="32.25" hidden="1" customHeight="1">
      <c r="A237" s="19" t="s">
        <v>16</v>
      </c>
      <c r="B237" s="18" t="s">
        <v>23</v>
      </c>
      <c r="C237" s="18" t="s">
        <v>269</v>
      </c>
      <c r="D237" s="18"/>
      <c r="E237" s="62">
        <f>SUM(E240,E238)</f>
        <v>3697</v>
      </c>
      <c r="F237" s="62"/>
      <c r="G237" s="62"/>
      <c r="H237" s="61">
        <f t="shared" si="23"/>
        <v>3697</v>
      </c>
      <c r="I237" s="62"/>
      <c r="J237" s="61">
        <f t="shared" si="24"/>
        <v>3697</v>
      </c>
      <c r="K237" s="62"/>
      <c r="L237" s="61">
        <f t="shared" si="25"/>
        <v>3697</v>
      </c>
    </row>
    <row r="238" spans="1:12" ht="33" hidden="1" customHeight="1">
      <c r="A238" s="13" t="s">
        <v>117</v>
      </c>
      <c r="B238" s="18" t="s">
        <v>23</v>
      </c>
      <c r="C238" s="18" t="s">
        <v>270</v>
      </c>
      <c r="D238" s="18"/>
      <c r="E238" s="62">
        <f>SUM(E239)</f>
        <v>3057</v>
      </c>
      <c r="F238" s="62"/>
      <c r="G238" s="62"/>
      <c r="H238" s="61">
        <f t="shared" si="23"/>
        <v>3057</v>
      </c>
      <c r="I238" s="62"/>
      <c r="J238" s="61">
        <f t="shared" si="24"/>
        <v>3057</v>
      </c>
      <c r="K238" s="62"/>
      <c r="L238" s="61">
        <f t="shared" si="25"/>
        <v>3057</v>
      </c>
    </row>
    <row r="239" spans="1:12" ht="29.25" hidden="1" customHeight="1">
      <c r="A239" s="13" t="s">
        <v>119</v>
      </c>
      <c r="B239" s="18" t="s">
        <v>23</v>
      </c>
      <c r="C239" s="18" t="s">
        <v>270</v>
      </c>
      <c r="D239" s="18" t="s">
        <v>118</v>
      </c>
      <c r="E239" s="62">
        <v>3057</v>
      </c>
      <c r="F239" s="62"/>
      <c r="G239" s="62"/>
      <c r="H239" s="61">
        <f t="shared" si="23"/>
        <v>3057</v>
      </c>
      <c r="I239" s="62"/>
      <c r="J239" s="61">
        <f t="shared" si="24"/>
        <v>3057</v>
      </c>
      <c r="K239" s="62"/>
      <c r="L239" s="61">
        <f t="shared" si="25"/>
        <v>3057</v>
      </c>
    </row>
    <row r="240" spans="1:12" ht="32.25" hidden="1" customHeight="1">
      <c r="A240" s="13" t="s">
        <v>106</v>
      </c>
      <c r="B240" s="18" t="s">
        <v>23</v>
      </c>
      <c r="C240" s="18" t="s">
        <v>271</v>
      </c>
      <c r="D240" s="18"/>
      <c r="E240" s="62">
        <f>SUM(E241)</f>
        <v>640</v>
      </c>
      <c r="F240" s="62"/>
      <c r="G240" s="62"/>
      <c r="H240" s="61">
        <f t="shared" si="23"/>
        <v>640</v>
      </c>
      <c r="I240" s="62"/>
      <c r="J240" s="61">
        <f t="shared" si="24"/>
        <v>640</v>
      </c>
      <c r="K240" s="62"/>
      <c r="L240" s="61">
        <f t="shared" si="25"/>
        <v>640</v>
      </c>
    </row>
    <row r="241" spans="1:12" ht="33" hidden="1" customHeight="1">
      <c r="A241" s="13" t="s">
        <v>115</v>
      </c>
      <c r="B241" s="18" t="s">
        <v>23</v>
      </c>
      <c r="C241" s="18" t="s">
        <v>271</v>
      </c>
      <c r="D241" s="18" t="s">
        <v>114</v>
      </c>
      <c r="E241" s="62">
        <v>640</v>
      </c>
      <c r="F241" s="62"/>
      <c r="G241" s="62"/>
      <c r="H241" s="61">
        <f t="shared" si="23"/>
        <v>640</v>
      </c>
      <c r="I241" s="62"/>
      <c r="J241" s="61">
        <f t="shared" si="24"/>
        <v>640</v>
      </c>
      <c r="K241" s="62"/>
      <c r="L241" s="61">
        <f t="shared" si="25"/>
        <v>640</v>
      </c>
    </row>
    <row r="242" spans="1:12" ht="23.25" hidden="1" customHeight="1">
      <c r="A242" s="12" t="s">
        <v>52</v>
      </c>
      <c r="B242" s="32" t="s">
        <v>53</v>
      </c>
      <c r="C242" s="32"/>
      <c r="D242" s="32"/>
      <c r="E242" s="61">
        <f>E243+E268</f>
        <v>83316.900000000009</v>
      </c>
      <c r="F242" s="61">
        <f>F243+F268</f>
        <v>2661.7999999999997</v>
      </c>
      <c r="G242" s="61"/>
      <c r="H242" s="61">
        <f t="shared" si="23"/>
        <v>85978.700000000012</v>
      </c>
      <c r="I242" s="61">
        <f>I243</f>
        <v>2000</v>
      </c>
      <c r="J242" s="61">
        <f t="shared" si="24"/>
        <v>87978.700000000012</v>
      </c>
      <c r="K242" s="61"/>
      <c r="L242" s="61">
        <f t="shared" si="25"/>
        <v>87978.700000000012</v>
      </c>
    </row>
    <row r="243" spans="1:12" ht="21.75" hidden="1" customHeight="1">
      <c r="A243" s="12" t="s">
        <v>220</v>
      </c>
      <c r="B243" s="32" t="s">
        <v>54</v>
      </c>
      <c r="C243" s="32"/>
      <c r="D243" s="32"/>
      <c r="E243" s="61">
        <f>E244+E266</f>
        <v>73563.8</v>
      </c>
      <c r="F243" s="61">
        <f>F244+F266</f>
        <v>3096.2999999999997</v>
      </c>
      <c r="G243" s="61"/>
      <c r="H243" s="61">
        <f t="shared" si="23"/>
        <v>76660.100000000006</v>
      </c>
      <c r="I243" s="61">
        <f>I244</f>
        <v>2000</v>
      </c>
      <c r="J243" s="61">
        <f t="shared" si="24"/>
        <v>78660.100000000006</v>
      </c>
      <c r="K243" s="61"/>
      <c r="L243" s="61">
        <f t="shared" si="25"/>
        <v>78660.100000000006</v>
      </c>
    </row>
    <row r="244" spans="1:12" ht="43.5" hidden="1" customHeight="1">
      <c r="A244" s="16" t="s">
        <v>583</v>
      </c>
      <c r="B244" s="32" t="s">
        <v>54</v>
      </c>
      <c r="C244" s="32" t="s">
        <v>261</v>
      </c>
      <c r="D244" s="32"/>
      <c r="E244" s="61">
        <f>E245</f>
        <v>68563.8</v>
      </c>
      <c r="F244" s="61">
        <f>F245</f>
        <v>3096.2999999999997</v>
      </c>
      <c r="G244" s="61"/>
      <c r="H244" s="61">
        <f t="shared" si="23"/>
        <v>71660.100000000006</v>
      </c>
      <c r="I244" s="61">
        <f>I245</f>
        <v>2000</v>
      </c>
      <c r="J244" s="61">
        <f t="shared" si="24"/>
        <v>73660.100000000006</v>
      </c>
      <c r="K244" s="61"/>
      <c r="L244" s="61">
        <f t="shared" si="25"/>
        <v>73660.100000000006</v>
      </c>
    </row>
    <row r="245" spans="1:12" ht="42.75" hidden="1" customHeight="1">
      <c r="A245" s="16" t="s">
        <v>4</v>
      </c>
      <c r="B245" s="32" t="s">
        <v>54</v>
      </c>
      <c r="C245" s="32" t="s">
        <v>272</v>
      </c>
      <c r="D245" s="32"/>
      <c r="E245" s="61">
        <f>E246+E256+E260</f>
        <v>68563.8</v>
      </c>
      <c r="F245" s="61">
        <f>F246+F256+F260</f>
        <v>3096.2999999999997</v>
      </c>
      <c r="G245" s="61"/>
      <c r="H245" s="61">
        <f t="shared" si="23"/>
        <v>71660.100000000006</v>
      </c>
      <c r="I245" s="61">
        <f>I246</f>
        <v>2000</v>
      </c>
      <c r="J245" s="61">
        <f t="shared" si="24"/>
        <v>73660.100000000006</v>
      </c>
      <c r="K245" s="61"/>
      <c r="L245" s="61">
        <f t="shared" si="25"/>
        <v>73660.100000000006</v>
      </c>
    </row>
    <row r="246" spans="1:12" ht="37.5" hidden="1" customHeight="1">
      <c r="A246" s="16" t="s">
        <v>353</v>
      </c>
      <c r="B246" s="32" t="s">
        <v>54</v>
      </c>
      <c r="C246" s="32" t="s">
        <v>347</v>
      </c>
      <c r="D246" s="32"/>
      <c r="E246" s="61">
        <f>E247+E249+E251</f>
        <v>40284.300000000003</v>
      </c>
      <c r="F246" s="61">
        <f>F247+F249+F251</f>
        <v>3112.6</v>
      </c>
      <c r="G246" s="61"/>
      <c r="H246" s="61">
        <f t="shared" si="23"/>
        <v>43396.9</v>
      </c>
      <c r="I246" s="61">
        <f>I249</f>
        <v>2000</v>
      </c>
      <c r="J246" s="61">
        <f t="shared" si="24"/>
        <v>45396.9</v>
      </c>
      <c r="K246" s="61"/>
      <c r="L246" s="61">
        <f t="shared" si="25"/>
        <v>45396.9</v>
      </c>
    </row>
    <row r="247" spans="1:12" ht="45" hidden="1" customHeight="1">
      <c r="A247" s="71" t="s">
        <v>211</v>
      </c>
      <c r="B247" s="18" t="s">
        <v>54</v>
      </c>
      <c r="C247" s="18" t="s">
        <v>354</v>
      </c>
      <c r="D247" s="32"/>
      <c r="E247" s="62">
        <f>SUM(E248)</f>
        <v>32950</v>
      </c>
      <c r="F247" s="62">
        <f>SUM(F248)</f>
        <v>3050</v>
      </c>
      <c r="G247" s="62"/>
      <c r="H247" s="61">
        <f t="shared" si="23"/>
        <v>36000</v>
      </c>
      <c r="I247" s="62"/>
      <c r="J247" s="61">
        <f t="shared" si="24"/>
        <v>36000</v>
      </c>
      <c r="K247" s="62"/>
      <c r="L247" s="61">
        <f t="shared" si="25"/>
        <v>36000</v>
      </c>
    </row>
    <row r="248" spans="1:12" ht="24.75" hidden="1" customHeight="1">
      <c r="A248" s="14" t="s">
        <v>84</v>
      </c>
      <c r="B248" s="18" t="s">
        <v>54</v>
      </c>
      <c r="C248" s="18" t="s">
        <v>354</v>
      </c>
      <c r="D248" s="18" t="s">
        <v>426</v>
      </c>
      <c r="E248" s="63">
        <v>32950</v>
      </c>
      <c r="F248" s="63">
        <v>3050</v>
      </c>
      <c r="G248" s="63"/>
      <c r="H248" s="61">
        <f t="shared" si="23"/>
        <v>36000</v>
      </c>
      <c r="I248" s="63"/>
      <c r="J248" s="61">
        <f t="shared" si="24"/>
        <v>36000</v>
      </c>
      <c r="K248" s="63"/>
      <c r="L248" s="61">
        <f t="shared" si="25"/>
        <v>36000</v>
      </c>
    </row>
    <row r="249" spans="1:12" ht="27.75" hidden="1" customHeight="1">
      <c r="A249" s="14" t="s">
        <v>5</v>
      </c>
      <c r="B249" s="18" t="s">
        <v>54</v>
      </c>
      <c r="C249" s="18" t="s">
        <v>355</v>
      </c>
      <c r="D249" s="32"/>
      <c r="E249" s="62">
        <f>E250</f>
        <v>6494</v>
      </c>
      <c r="F249" s="62"/>
      <c r="G249" s="62"/>
      <c r="H249" s="61">
        <f t="shared" si="23"/>
        <v>6494</v>
      </c>
      <c r="I249" s="62">
        <f>I250</f>
        <v>2000</v>
      </c>
      <c r="J249" s="61">
        <f t="shared" si="24"/>
        <v>8494</v>
      </c>
      <c r="K249" s="62"/>
      <c r="L249" s="61">
        <f t="shared" si="25"/>
        <v>8494</v>
      </c>
    </row>
    <row r="250" spans="1:12" ht="25.5" hidden="1" customHeight="1">
      <c r="A250" s="14" t="s">
        <v>84</v>
      </c>
      <c r="B250" s="68" t="s">
        <v>54</v>
      </c>
      <c r="C250" s="18" t="s">
        <v>355</v>
      </c>
      <c r="D250" s="18" t="s">
        <v>426</v>
      </c>
      <c r="E250" s="62">
        <v>6494</v>
      </c>
      <c r="F250" s="62"/>
      <c r="G250" s="62"/>
      <c r="H250" s="61">
        <f t="shared" si="23"/>
        <v>6494</v>
      </c>
      <c r="I250" s="62">
        <v>2000</v>
      </c>
      <c r="J250" s="61">
        <f t="shared" si="24"/>
        <v>8494</v>
      </c>
      <c r="K250" s="62"/>
      <c r="L250" s="61">
        <f t="shared" si="25"/>
        <v>8494</v>
      </c>
    </row>
    <row r="251" spans="1:12" ht="24.75" hidden="1" customHeight="1">
      <c r="A251" s="14" t="s">
        <v>489</v>
      </c>
      <c r="B251" s="68" t="s">
        <v>54</v>
      </c>
      <c r="C251" s="18"/>
      <c r="D251" s="18"/>
      <c r="E251" s="63">
        <f>E252+E253</f>
        <v>840.3</v>
      </c>
      <c r="F251" s="63">
        <f>F252+F253</f>
        <v>62.6</v>
      </c>
      <c r="G251" s="63"/>
      <c r="H251" s="61">
        <f t="shared" si="23"/>
        <v>902.9</v>
      </c>
      <c r="I251" s="63"/>
      <c r="J251" s="61">
        <f t="shared" si="24"/>
        <v>902.9</v>
      </c>
      <c r="K251" s="63"/>
      <c r="L251" s="61">
        <f t="shared" si="25"/>
        <v>902.9</v>
      </c>
    </row>
    <row r="252" spans="1:12" ht="25.5" hidden="1" customHeight="1">
      <c r="A252" s="14" t="s">
        <v>502</v>
      </c>
      <c r="B252" s="68" t="s">
        <v>54</v>
      </c>
      <c r="C252" s="18" t="s">
        <v>496</v>
      </c>
      <c r="D252" s="18" t="s">
        <v>471</v>
      </c>
      <c r="E252" s="63">
        <v>831.3</v>
      </c>
      <c r="F252" s="63">
        <v>62.6</v>
      </c>
      <c r="G252" s="63"/>
      <c r="H252" s="61">
        <f t="shared" si="23"/>
        <v>893.9</v>
      </c>
      <c r="I252" s="63"/>
      <c r="J252" s="61">
        <f t="shared" si="24"/>
        <v>893.9</v>
      </c>
      <c r="K252" s="63"/>
      <c r="L252" s="61">
        <f t="shared" si="25"/>
        <v>893.9</v>
      </c>
    </row>
    <row r="253" spans="1:12" ht="18.75" hidden="1" customHeight="1">
      <c r="A253" s="14" t="s">
        <v>469</v>
      </c>
      <c r="B253" s="68" t="s">
        <v>54</v>
      </c>
      <c r="C253" s="18" t="s">
        <v>497</v>
      </c>
      <c r="D253" s="18" t="s">
        <v>471</v>
      </c>
      <c r="E253" s="62">
        <v>9</v>
      </c>
      <c r="F253" s="62"/>
      <c r="G253" s="62"/>
      <c r="H253" s="61">
        <f t="shared" si="23"/>
        <v>9</v>
      </c>
      <c r="I253" s="62"/>
      <c r="J253" s="61">
        <f t="shared" si="24"/>
        <v>9</v>
      </c>
      <c r="K253" s="62"/>
      <c r="L253" s="61">
        <f t="shared" si="25"/>
        <v>9</v>
      </c>
    </row>
    <row r="254" spans="1:12" ht="33" hidden="1" customHeight="1">
      <c r="A254" s="14" t="s">
        <v>502</v>
      </c>
      <c r="B254" s="68" t="s">
        <v>54</v>
      </c>
      <c r="C254" s="18" t="s">
        <v>496</v>
      </c>
      <c r="D254" s="18" t="s">
        <v>471</v>
      </c>
      <c r="E254" s="63"/>
      <c r="F254" s="63"/>
      <c r="G254" s="63"/>
      <c r="H254" s="61">
        <f t="shared" si="23"/>
        <v>0</v>
      </c>
      <c r="I254" s="63"/>
      <c r="J254" s="61">
        <f t="shared" si="24"/>
        <v>0</v>
      </c>
      <c r="K254" s="63"/>
      <c r="L254" s="61">
        <f t="shared" si="25"/>
        <v>0</v>
      </c>
    </row>
    <row r="255" spans="1:12" ht="28.5" hidden="1" customHeight="1">
      <c r="A255" s="14" t="s">
        <v>469</v>
      </c>
      <c r="B255" s="68" t="s">
        <v>54</v>
      </c>
      <c r="C255" s="18" t="s">
        <v>497</v>
      </c>
      <c r="D255" s="18" t="s">
        <v>471</v>
      </c>
      <c r="E255" s="62"/>
      <c r="F255" s="61"/>
      <c r="G255" s="61"/>
      <c r="H255" s="61">
        <f t="shared" si="23"/>
        <v>0</v>
      </c>
      <c r="I255" s="61"/>
      <c r="J255" s="61">
        <f t="shared" si="24"/>
        <v>0</v>
      </c>
      <c r="K255" s="61"/>
      <c r="L255" s="61">
        <f t="shared" si="25"/>
        <v>0</v>
      </c>
    </row>
    <row r="256" spans="1:12" ht="27.75" hidden="1" customHeight="1">
      <c r="A256" s="16" t="s">
        <v>352</v>
      </c>
      <c r="B256" s="32" t="s">
        <v>54</v>
      </c>
      <c r="C256" s="32" t="s">
        <v>348</v>
      </c>
      <c r="D256" s="18"/>
      <c r="E256" s="61">
        <f>E257+E259</f>
        <v>6585</v>
      </c>
      <c r="F256" s="61">
        <f>F257+F259</f>
        <v>0</v>
      </c>
      <c r="G256" s="61"/>
      <c r="H256" s="61">
        <f t="shared" si="23"/>
        <v>6585</v>
      </c>
      <c r="I256" s="61"/>
      <c r="J256" s="61">
        <f t="shared" si="24"/>
        <v>6585</v>
      </c>
      <c r="K256" s="61"/>
      <c r="L256" s="61">
        <f t="shared" si="25"/>
        <v>6585</v>
      </c>
    </row>
    <row r="257" spans="1:12" ht="25.5" hidden="1" customHeight="1">
      <c r="A257" s="14" t="s">
        <v>6</v>
      </c>
      <c r="B257" s="18" t="s">
        <v>54</v>
      </c>
      <c r="C257" s="18" t="s">
        <v>361</v>
      </c>
      <c r="D257" s="32"/>
      <c r="E257" s="62">
        <f>SUM(E258)</f>
        <v>6285</v>
      </c>
      <c r="F257" s="62"/>
      <c r="G257" s="62"/>
      <c r="H257" s="61">
        <f t="shared" si="23"/>
        <v>6285</v>
      </c>
      <c r="I257" s="62"/>
      <c r="J257" s="61">
        <f t="shared" si="24"/>
        <v>6285</v>
      </c>
      <c r="K257" s="62"/>
      <c r="L257" s="61">
        <f t="shared" si="25"/>
        <v>6285</v>
      </c>
    </row>
    <row r="258" spans="1:12" ht="24" hidden="1" customHeight="1">
      <c r="A258" s="14" t="s">
        <v>84</v>
      </c>
      <c r="B258" s="18" t="s">
        <v>54</v>
      </c>
      <c r="C258" s="18" t="s">
        <v>361</v>
      </c>
      <c r="D258" s="18" t="s">
        <v>426</v>
      </c>
      <c r="E258" s="62">
        <v>6285</v>
      </c>
      <c r="F258" s="62"/>
      <c r="G258" s="62"/>
      <c r="H258" s="61">
        <f t="shared" si="23"/>
        <v>6285</v>
      </c>
      <c r="I258" s="62"/>
      <c r="J258" s="61">
        <f t="shared" si="24"/>
        <v>6285</v>
      </c>
      <c r="K258" s="62"/>
      <c r="L258" s="61">
        <f t="shared" si="25"/>
        <v>6285</v>
      </c>
    </row>
    <row r="259" spans="1:12" ht="24" hidden="1" customHeight="1">
      <c r="A259" s="14" t="s">
        <v>469</v>
      </c>
      <c r="B259" s="18" t="s">
        <v>54</v>
      </c>
      <c r="C259" s="18" t="s">
        <v>578</v>
      </c>
      <c r="D259" s="18" t="s">
        <v>426</v>
      </c>
      <c r="E259" s="62">
        <v>300</v>
      </c>
      <c r="F259" s="62"/>
      <c r="G259" s="62"/>
      <c r="H259" s="61">
        <f t="shared" si="23"/>
        <v>300</v>
      </c>
      <c r="I259" s="62"/>
      <c r="J259" s="61">
        <f t="shared" si="24"/>
        <v>300</v>
      </c>
      <c r="K259" s="62"/>
      <c r="L259" s="61">
        <f t="shared" si="25"/>
        <v>300</v>
      </c>
    </row>
    <row r="260" spans="1:12" ht="30" hidden="1" customHeight="1">
      <c r="A260" s="16" t="s">
        <v>349</v>
      </c>
      <c r="B260" s="32" t="s">
        <v>54</v>
      </c>
      <c r="C260" s="32" t="s">
        <v>351</v>
      </c>
      <c r="D260" s="18"/>
      <c r="E260" s="61">
        <f>E261</f>
        <v>21694.5</v>
      </c>
      <c r="F260" s="61">
        <f>F261</f>
        <v>-16.3</v>
      </c>
      <c r="G260" s="61"/>
      <c r="H260" s="61">
        <f t="shared" si="23"/>
        <v>21678.2</v>
      </c>
      <c r="I260" s="61"/>
      <c r="J260" s="61">
        <f t="shared" si="24"/>
        <v>21678.2</v>
      </c>
      <c r="K260" s="61"/>
      <c r="L260" s="61">
        <f t="shared" si="25"/>
        <v>21678.2</v>
      </c>
    </row>
    <row r="261" spans="1:12" ht="22.5" hidden="1" customHeight="1">
      <c r="A261" s="14" t="s">
        <v>7</v>
      </c>
      <c r="B261" s="18" t="s">
        <v>54</v>
      </c>
      <c r="C261" s="18" t="s">
        <v>350</v>
      </c>
      <c r="D261" s="32"/>
      <c r="E261" s="62">
        <f>SUM(E262)+E263</f>
        <v>21694.5</v>
      </c>
      <c r="F261" s="62">
        <f>SUM(F262)+F263</f>
        <v>-16.3</v>
      </c>
      <c r="G261" s="62"/>
      <c r="H261" s="61">
        <f t="shared" si="23"/>
        <v>21678.2</v>
      </c>
      <c r="I261" s="62"/>
      <c r="J261" s="61">
        <f t="shared" si="24"/>
        <v>21678.2</v>
      </c>
      <c r="K261" s="62"/>
      <c r="L261" s="61">
        <f t="shared" si="25"/>
        <v>21678.2</v>
      </c>
    </row>
    <row r="262" spans="1:12" ht="21.75" hidden="1" customHeight="1">
      <c r="A262" s="14" t="s">
        <v>84</v>
      </c>
      <c r="B262" s="68" t="s">
        <v>54</v>
      </c>
      <c r="C262" s="18" t="s">
        <v>350</v>
      </c>
      <c r="D262" s="18" t="s">
        <v>426</v>
      </c>
      <c r="E262" s="62">
        <v>21499</v>
      </c>
      <c r="F262" s="62"/>
      <c r="G262" s="62"/>
      <c r="H262" s="61">
        <f t="shared" si="23"/>
        <v>21499</v>
      </c>
      <c r="I262" s="62"/>
      <c r="J262" s="61">
        <f t="shared" si="24"/>
        <v>21499</v>
      </c>
      <c r="K262" s="62"/>
      <c r="L262" s="61">
        <f t="shared" si="25"/>
        <v>21499</v>
      </c>
    </row>
    <row r="263" spans="1:12" ht="34.5" hidden="1" customHeight="1">
      <c r="A263" s="14" t="s">
        <v>488</v>
      </c>
      <c r="B263" s="68" t="s">
        <v>54</v>
      </c>
      <c r="C263" s="18"/>
      <c r="D263" s="18"/>
      <c r="E263" s="62">
        <f>E264+E265</f>
        <v>195.5</v>
      </c>
      <c r="F263" s="62">
        <f>F264+F265</f>
        <v>-16.3</v>
      </c>
      <c r="G263" s="62"/>
      <c r="H263" s="61">
        <f t="shared" si="23"/>
        <v>179.2</v>
      </c>
      <c r="I263" s="62"/>
      <c r="J263" s="61">
        <f t="shared" si="24"/>
        <v>179.2</v>
      </c>
      <c r="K263" s="62"/>
      <c r="L263" s="61">
        <f t="shared" si="25"/>
        <v>179.2</v>
      </c>
    </row>
    <row r="264" spans="1:12" ht="26.25" hidden="1" customHeight="1">
      <c r="A264" s="14" t="s">
        <v>502</v>
      </c>
      <c r="B264" s="68" t="s">
        <v>54</v>
      </c>
      <c r="C264" s="18" t="s">
        <v>487</v>
      </c>
      <c r="D264" s="18" t="s">
        <v>471</v>
      </c>
      <c r="E264" s="63">
        <v>194.5</v>
      </c>
      <c r="F264" s="63">
        <v>-16.3</v>
      </c>
      <c r="G264" s="63"/>
      <c r="H264" s="61">
        <f t="shared" si="23"/>
        <v>178.2</v>
      </c>
      <c r="I264" s="63"/>
      <c r="J264" s="61">
        <f t="shared" si="24"/>
        <v>178.2</v>
      </c>
      <c r="K264" s="63"/>
      <c r="L264" s="61">
        <f t="shared" si="25"/>
        <v>178.2</v>
      </c>
    </row>
    <row r="265" spans="1:12" ht="24.75" hidden="1" customHeight="1">
      <c r="A265" s="14" t="s">
        <v>469</v>
      </c>
      <c r="B265" s="68" t="s">
        <v>54</v>
      </c>
      <c r="C265" s="18" t="s">
        <v>470</v>
      </c>
      <c r="D265" s="18" t="s">
        <v>471</v>
      </c>
      <c r="E265" s="62">
        <v>1</v>
      </c>
      <c r="F265" s="62"/>
      <c r="G265" s="62"/>
      <c r="H265" s="61">
        <f t="shared" si="23"/>
        <v>1</v>
      </c>
      <c r="I265" s="62"/>
      <c r="J265" s="61">
        <f t="shared" si="24"/>
        <v>1</v>
      </c>
      <c r="K265" s="62"/>
      <c r="L265" s="61">
        <f t="shared" si="25"/>
        <v>1</v>
      </c>
    </row>
    <row r="266" spans="1:12" ht="57" hidden="1" customHeight="1">
      <c r="A266" s="12" t="s">
        <v>569</v>
      </c>
      <c r="B266" s="67" t="s">
        <v>54</v>
      </c>
      <c r="C266" s="32" t="s">
        <v>414</v>
      </c>
      <c r="D266" s="32"/>
      <c r="E266" s="61">
        <f>E267</f>
        <v>5000</v>
      </c>
      <c r="F266" s="61">
        <f>F267</f>
        <v>0</v>
      </c>
      <c r="G266" s="61"/>
      <c r="H266" s="61">
        <f t="shared" si="23"/>
        <v>5000</v>
      </c>
      <c r="I266" s="61"/>
      <c r="J266" s="61">
        <f t="shared" si="24"/>
        <v>5000</v>
      </c>
      <c r="K266" s="61"/>
      <c r="L266" s="61">
        <f t="shared" si="25"/>
        <v>5000</v>
      </c>
    </row>
    <row r="267" spans="1:12" ht="34.5" hidden="1" customHeight="1">
      <c r="A267" s="14" t="s">
        <v>149</v>
      </c>
      <c r="B267" s="68" t="s">
        <v>54</v>
      </c>
      <c r="C267" s="18" t="s">
        <v>414</v>
      </c>
      <c r="D267" s="18" t="s">
        <v>114</v>
      </c>
      <c r="E267" s="62">
        <v>5000</v>
      </c>
      <c r="F267" s="62"/>
      <c r="G267" s="62"/>
      <c r="H267" s="61">
        <f t="shared" ref="H267:H330" si="27">E267+F267+G267</f>
        <v>5000</v>
      </c>
      <c r="I267" s="62"/>
      <c r="J267" s="61">
        <f t="shared" ref="J267:J330" si="28">H267+I267</f>
        <v>5000</v>
      </c>
      <c r="K267" s="62"/>
      <c r="L267" s="61">
        <f t="shared" ref="L267:L330" si="29">J267+K267</f>
        <v>5000</v>
      </c>
    </row>
    <row r="268" spans="1:12" ht="24.75" hidden="1" customHeight="1">
      <c r="A268" s="72" t="s">
        <v>81</v>
      </c>
      <c r="B268" s="32" t="s">
        <v>55</v>
      </c>
      <c r="C268" s="18"/>
      <c r="D268" s="18"/>
      <c r="E268" s="61">
        <f>E269+E272+E278</f>
        <v>9753.1</v>
      </c>
      <c r="F268" s="61">
        <f>F269+F272+F278</f>
        <v>-434.5</v>
      </c>
      <c r="G268" s="61"/>
      <c r="H268" s="61">
        <f t="shared" si="27"/>
        <v>9318.6</v>
      </c>
      <c r="I268" s="61"/>
      <c r="J268" s="61">
        <f t="shared" si="28"/>
        <v>9318.6</v>
      </c>
      <c r="K268" s="61"/>
      <c r="L268" s="61">
        <f t="shared" si="29"/>
        <v>9318.6</v>
      </c>
    </row>
    <row r="269" spans="1:12" ht="32.25" hidden="1" customHeight="1">
      <c r="A269" s="12" t="s">
        <v>438</v>
      </c>
      <c r="B269" s="32" t="s">
        <v>55</v>
      </c>
      <c r="C269" s="32" t="s">
        <v>439</v>
      </c>
      <c r="D269" s="32"/>
      <c r="E269" s="61">
        <f>E270</f>
        <v>6650</v>
      </c>
      <c r="F269" s="61"/>
      <c r="G269" s="61"/>
      <c r="H269" s="61">
        <f t="shared" si="27"/>
        <v>6650</v>
      </c>
      <c r="I269" s="61"/>
      <c r="J269" s="61">
        <f t="shared" si="28"/>
        <v>6650</v>
      </c>
      <c r="K269" s="61"/>
      <c r="L269" s="61">
        <f t="shared" si="29"/>
        <v>6650</v>
      </c>
    </row>
    <row r="270" spans="1:12" ht="33" hidden="1" customHeight="1">
      <c r="A270" s="14" t="s">
        <v>440</v>
      </c>
      <c r="B270" s="18" t="s">
        <v>55</v>
      </c>
      <c r="C270" s="18" t="s">
        <v>439</v>
      </c>
      <c r="D270" s="18"/>
      <c r="E270" s="62">
        <f>E271</f>
        <v>6650</v>
      </c>
      <c r="F270" s="62"/>
      <c r="G270" s="62"/>
      <c r="H270" s="61">
        <f t="shared" si="27"/>
        <v>6650</v>
      </c>
      <c r="I270" s="62"/>
      <c r="J270" s="61">
        <f t="shared" si="28"/>
        <v>6650</v>
      </c>
      <c r="K270" s="62"/>
      <c r="L270" s="61">
        <f t="shared" si="29"/>
        <v>6650</v>
      </c>
    </row>
    <row r="271" spans="1:12" ht="20.25" hidden="1" customHeight="1">
      <c r="A271" s="14" t="s">
        <v>84</v>
      </c>
      <c r="B271" s="18" t="s">
        <v>55</v>
      </c>
      <c r="C271" s="18" t="s">
        <v>439</v>
      </c>
      <c r="D271" s="18" t="s">
        <v>426</v>
      </c>
      <c r="E271" s="62">
        <v>6650</v>
      </c>
      <c r="F271" s="62"/>
      <c r="G271" s="62"/>
      <c r="H271" s="61">
        <f t="shared" si="27"/>
        <v>6650</v>
      </c>
      <c r="I271" s="62"/>
      <c r="J271" s="61">
        <f t="shared" si="28"/>
        <v>6650</v>
      </c>
      <c r="K271" s="62"/>
      <c r="L271" s="61">
        <f t="shared" si="29"/>
        <v>6650</v>
      </c>
    </row>
    <row r="272" spans="1:12" ht="32.25" hidden="1" customHeight="1">
      <c r="A272" s="12" t="s">
        <v>204</v>
      </c>
      <c r="B272" s="32" t="s">
        <v>55</v>
      </c>
      <c r="C272" s="32" t="s">
        <v>162</v>
      </c>
      <c r="D272" s="32"/>
      <c r="E272" s="61">
        <f>SUM(E273)</f>
        <v>1845</v>
      </c>
      <c r="F272" s="61">
        <f>SUM(F273)</f>
        <v>0</v>
      </c>
      <c r="G272" s="61"/>
      <c r="H272" s="61">
        <f t="shared" si="27"/>
        <v>1845</v>
      </c>
      <c r="I272" s="61"/>
      <c r="J272" s="61">
        <f t="shared" si="28"/>
        <v>1845</v>
      </c>
      <c r="K272" s="61"/>
      <c r="L272" s="61">
        <f t="shared" si="29"/>
        <v>1845</v>
      </c>
    </row>
    <row r="273" spans="1:12" ht="33" hidden="1" customHeight="1">
      <c r="A273" s="19" t="s">
        <v>129</v>
      </c>
      <c r="B273" s="18" t="s">
        <v>55</v>
      </c>
      <c r="C273" s="18" t="s">
        <v>273</v>
      </c>
      <c r="D273" s="18"/>
      <c r="E273" s="62">
        <f>SUM(E274,E276)</f>
        <v>1845</v>
      </c>
      <c r="F273" s="62">
        <f>SUM(F274,F276)</f>
        <v>0</v>
      </c>
      <c r="G273" s="62"/>
      <c r="H273" s="61">
        <f t="shared" si="27"/>
        <v>1845</v>
      </c>
      <c r="I273" s="62"/>
      <c r="J273" s="61">
        <f t="shared" si="28"/>
        <v>1845</v>
      </c>
      <c r="K273" s="62"/>
      <c r="L273" s="61">
        <f t="shared" si="29"/>
        <v>1845</v>
      </c>
    </row>
    <row r="274" spans="1:12" ht="34.5" hidden="1" customHeight="1">
      <c r="A274" s="13" t="s">
        <v>117</v>
      </c>
      <c r="B274" s="18" t="s">
        <v>55</v>
      </c>
      <c r="C274" s="18" t="s">
        <v>274</v>
      </c>
      <c r="D274" s="18"/>
      <c r="E274" s="62">
        <f>SUM(E275)</f>
        <v>1805</v>
      </c>
      <c r="F274" s="62"/>
      <c r="G274" s="62"/>
      <c r="H274" s="61">
        <f t="shared" si="27"/>
        <v>1805</v>
      </c>
      <c r="I274" s="62"/>
      <c r="J274" s="61">
        <f t="shared" si="28"/>
        <v>1805</v>
      </c>
      <c r="K274" s="62"/>
      <c r="L274" s="61">
        <f t="shared" si="29"/>
        <v>1805</v>
      </c>
    </row>
    <row r="275" spans="1:12" ht="32.25" hidden="1" customHeight="1">
      <c r="A275" s="13" t="s">
        <v>119</v>
      </c>
      <c r="B275" s="18" t="s">
        <v>55</v>
      </c>
      <c r="C275" s="18" t="s">
        <v>274</v>
      </c>
      <c r="D275" s="18" t="s">
        <v>118</v>
      </c>
      <c r="E275" s="62">
        <v>1805</v>
      </c>
      <c r="F275" s="62"/>
      <c r="G275" s="62"/>
      <c r="H275" s="61">
        <f t="shared" si="27"/>
        <v>1805</v>
      </c>
      <c r="I275" s="62"/>
      <c r="J275" s="61">
        <f t="shared" si="28"/>
        <v>1805</v>
      </c>
      <c r="K275" s="62"/>
      <c r="L275" s="61">
        <f t="shared" si="29"/>
        <v>1805</v>
      </c>
    </row>
    <row r="276" spans="1:12" ht="31.5" hidden="1" customHeight="1">
      <c r="A276" s="13" t="s">
        <v>106</v>
      </c>
      <c r="B276" s="18" t="s">
        <v>55</v>
      </c>
      <c r="C276" s="18" t="s">
        <v>275</v>
      </c>
      <c r="D276" s="18"/>
      <c r="E276" s="62">
        <f>SUM(E277)</f>
        <v>40</v>
      </c>
      <c r="F276" s="62"/>
      <c r="G276" s="62"/>
      <c r="H276" s="61">
        <f t="shared" si="27"/>
        <v>40</v>
      </c>
      <c r="I276" s="62"/>
      <c r="J276" s="61">
        <f t="shared" si="28"/>
        <v>40</v>
      </c>
      <c r="K276" s="62"/>
      <c r="L276" s="61">
        <f t="shared" si="29"/>
        <v>40</v>
      </c>
    </row>
    <row r="277" spans="1:12" ht="36.75" hidden="1" customHeight="1">
      <c r="A277" s="13" t="s">
        <v>115</v>
      </c>
      <c r="B277" s="18" t="s">
        <v>55</v>
      </c>
      <c r="C277" s="18" t="s">
        <v>275</v>
      </c>
      <c r="D277" s="18" t="s">
        <v>114</v>
      </c>
      <c r="E277" s="62">
        <v>40</v>
      </c>
      <c r="F277" s="62"/>
      <c r="G277" s="62"/>
      <c r="H277" s="61">
        <f t="shared" si="27"/>
        <v>40</v>
      </c>
      <c r="I277" s="62"/>
      <c r="J277" s="61">
        <f t="shared" si="28"/>
        <v>40</v>
      </c>
      <c r="K277" s="62"/>
      <c r="L277" s="61">
        <f t="shared" si="29"/>
        <v>40</v>
      </c>
    </row>
    <row r="278" spans="1:12" ht="45.75" hidden="1" customHeight="1">
      <c r="A278" s="16" t="s">
        <v>523</v>
      </c>
      <c r="B278" s="18" t="s">
        <v>55</v>
      </c>
      <c r="C278" s="18" t="s">
        <v>474</v>
      </c>
      <c r="D278" s="18"/>
      <c r="E278" s="61">
        <f>E279+E280</f>
        <v>1258.0999999999999</v>
      </c>
      <c r="F278" s="61">
        <f>F279+F280</f>
        <v>-434.5</v>
      </c>
      <c r="G278" s="61"/>
      <c r="H278" s="61">
        <f t="shared" si="27"/>
        <v>823.59999999999991</v>
      </c>
      <c r="I278" s="61"/>
      <c r="J278" s="61">
        <f t="shared" si="28"/>
        <v>823.59999999999991</v>
      </c>
      <c r="K278" s="61"/>
      <c r="L278" s="61">
        <f t="shared" si="29"/>
        <v>823.59999999999991</v>
      </c>
    </row>
    <row r="279" spans="1:12" ht="35.25" hidden="1" customHeight="1">
      <c r="A279" s="13" t="s">
        <v>476</v>
      </c>
      <c r="B279" s="18" t="s">
        <v>55</v>
      </c>
      <c r="C279" s="18" t="s">
        <v>473</v>
      </c>
      <c r="D279" s="18" t="s">
        <v>114</v>
      </c>
      <c r="E279" s="62">
        <v>1257.0999999999999</v>
      </c>
      <c r="F279" s="62">
        <v>-434.5</v>
      </c>
      <c r="G279" s="62"/>
      <c r="H279" s="61">
        <f t="shared" si="27"/>
        <v>822.59999999999991</v>
      </c>
      <c r="I279" s="62"/>
      <c r="J279" s="61">
        <f t="shared" si="28"/>
        <v>822.59999999999991</v>
      </c>
      <c r="K279" s="62"/>
      <c r="L279" s="61">
        <f t="shared" si="29"/>
        <v>822.59999999999991</v>
      </c>
    </row>
    <row r="280" spans="1:12" ht="31.5" hidden="1" customHeight="1">
      <c r="A280" s="13" t="s">
        <v>477</v>
      </c>
      <c r="B280" s="18" t="s">
        <v>55</v>
      </c>
      <c r="C280" s="18" t="s">
        <v>475</v>
      </c>
      <c r="D280" s="18" t="s">
        <v>114</v>
      </c>
      <c r="E280" s="62">
        <v>1</v>
      </c>
      <c r="F280" s="62"/>
      <c r="G280" s="62"/>
      <c r="H280" s="61">
        <f t="shared" si="27"/>
        <v>1</v>
      </c>
      <c r="I280" s="62"/>
      <c r="J280" s="61">
        <f t="shared" si="28"/>
        <v>1</v>
      </c>
      <c r="K280" s="62"/>
      <c r="L280" s="61">
        <f t="shared" si="29"/>
        <v>1</v>
      </c>
    </row>
    <row r="281" spans="1:12" ht="24" hidden="1" customHeight="1">
      <c r="A281" s="12" t="s">
        <v>65</v>
      </c>
      <c r="B281" s="32" t="s">
        <v>153</v>
      </c>
      <c r="C281" s="32"/>
      <c r="D281" s="32"/>
      <c r="E281" s="61">
        <f>SUM(E282,E287,E299,E305)</f>
        <v>32616.2</v>
      </c>
      <c r="F281" s="61">
        <f>SUM(F282,F287,F299,F305)</f>
        <v>0</v>
      </c>
      <c r="G281" s="61"/>
      <c r="H281" s="61">
        <f t="shared" si="27"/>
        <v>32616.2</v>
      </c>
      <c r="I281" s="61"/>
      <c r="J281" s="61">
        <f t="shared" si="28"/>
        <v>32616.2</v>
      </c>
      <c r="K281" s="61"/>
      <c r="L281" s="61">
        <f t="shared" si="29"/>
        <v>32616.2</v>
      </c>
    </row>
    <row r="282" spans="1:12" ht="31.5" hidden="1" customHeight="1">
      <c r="A282" s="72" t="s">
        <v>582</v>
      </c>
      <c r="B282" s="32" t="s">
        <v>236</v>
      </c>
      <c r="C282" s="32"/>
      <c r="D282" s="32"/>
      <c r="E282" s="61">
        <f t="shared" ref="E282:E283" si="30">SUM(E283)</f>
        <v>10829</v>
      </c>
      <c r="F282" s="61"/>
      <c r="G282" s="61"/>
      <c r="H282" s="61">
        <f t="shared" si="27"/>
        <v>10829</v>
      </c>
      <c r="I282" s="61"/>
      <c r="J282" s="61">
        <f t="shared" si="28"/>
        <v>10829</v>
      </c>
      <c r="K282" s="61"/>
      <c r="L282" s="61">
        <f t="shared" si="29"/>
        <v>10829</v>
      </c>
    </row>
    <row r="283" spans="1:12" ht="27.75" hidden="1" customHeight="1">
      <c r="A283" s="12" t="s">
        <v>152</v>
      </c>
      <c r="B283" s="32" t="s">
        <v>236</v>
      </c>
      <c r="C283" s="32"/>
      <c r="D283" s="32"/>
      <c r="E283" s="61">
        <f t="shared" si="30"/>
        <v>10829</v>
      </c>
      <c r="F283" s="61"/>
      <c r="G283" s="61"/>
      <c r="H283" s="61">
        <f t="shared" si="27"/>
        <v>10829</v>
      </c>
      <c r="I283" s="61"/>
      <c r="J283" s="61">
        <f t="shared" si="28"/>
        <v>10829</v>
      </c>
      <c r="K283" s="61"/>
      <c r="L283" s="61">
        <f t="shared" si="29"/>
        <v>10829</v>
      </c>
    </row>
    <row r="284" spans="1:12" ht="33.75" hidden="1" customHeight="1">
      <c r="A284" s="19" t="s">
        <v>388</v>
      </c>
      <c r="B284" s="32" t="s">
        <v>236</v>
      </c>
      <c r="C284" s="18" t="s">
        <v>387</v>
      </c>
      <c r="D284" s="32"/>
      <c r="E284" s="61">
        <f>SUM(E285)</f>
        <v>10829</v>
      </c>
      <c r="F284" s="61"/>
      <c r="G284" s="61"/>
      <c r="H284" s="61">
        <f t="shared" si="27"/>
        <v>10829</v>
      </c>
      <c r="I284" s="61"/>
      <c r="J284" s="61">
        <f t="shared" si="28"/>
        <v>10829</v>
      </c>
      <c r="K284" s="61"/>
      <c r="L284" s="61">
        <f t="shared" si="29"/>
        <v>10829</v>
      </c>
    </row>
    <row r="285" spans="1:12" ht="27" hidden="1" customHeight="1">
      <c r="A285" s="13" t="s">
        <v>212</v>
      </c>
      <c r="B285" s="18" t="s">
        <v>236</v>
      </c>
      <c r="C285" s="18" t="s">
        <v>386</v>
      </c>
      <c r="D285" s="18"/>
      <c r="E285" s="62">
        <f>SUM(E286)</f>
        <v>10829</v>
      </c>
      <c r="F285" s="62"/>
      <c r="G285" s="62"/>
      <c r="H285" s="61">
        <f t="shared" si="27"/>
        <v>10829</v>
      </c>
      <c r="I285" s="62"/>
      <c r="J285" s="61">
        <f t="shared" si="28"/>
        <v>10829</v>
      </c>
      <c r="K285" s="62"/>
      <c r="L285" s="61">
        <f t="shared" si="29"/>
        <v>10829</v>
      </c>
    </row>
    <row r="286" spans="1:12" ht="35.25" hidden="1" customHeight="1">
      <c r="A286" s="13" t="s">
        <v>87</v>
      </c>
      <c r="B286" s="18" t="s">
        <v>236</v>
      </c>
      <c r="C286" s="18" t="s">
        <v>386</v>
      </c>
      <c r="D286" s="18" t="s">
        <v>437</v>
      </c>
      <c r="E286" s="62">
        <v>10829</v>
      </c>
      <c r="F286" s="62"/>
      <c r="G286" s="62"/>
      <c r="H286" s="61">
        <f t="shared" si="27"/>
        <v>10829</v>
      </c>
      <c r="I286" s="62"/>
      <c r="J286" s="61">
        <f t="shared" si="28"/>
        <v>10829</v>
      </c>
      <c r="K286" s="62"/>
      <c r="L286" s="61">
        <f t="shared" si="29"/>
        <v>10829</v>
      </c>
    </row>
    <row r="287" spans="1:12" ht="27" hidden="1" customHeight="1">
      <c r="A287" s="12" t="s">
        <v>59</v>
      </c>
      <c r="B287" s="32" t="s">
        <v>50</v>
      </c>
      <c r="C287" s="32"/>
      <c r="D287" s="32"/>
      <c r="E287" s="61">
        <f>SUM(E288,E294)</f>
        <v>12587.2</v>
      </c>
      <c r="F287" s="61">
        <f>SUM(F288,F294)</f>
        <v>0</v>
      </c>
      <c r="G287" s="61"/>
      <c r="H287" s="61">
        <f t="shared" si="27"/>
        <v>12587.2</v>
      </c>
      <c r="I287" s="61"/>
      <c r="J287" s="61">
        <f t="shared" si="28"/>
        <v>12587.2</v>
      </c>
      <c r="K287" s="61"/>
      <c r="L287" s="61">
        <f t="shared" si="29"/>
        <v>12587.2</v>
      </c>
    </row>
    <row r="288" spans="1:12" ht="41.25" hidden="1" customHeight="1">
      <c r="A288" s="12" t="s">
        <v>590</v>
      </c>
      <c r="B288" s="32" t="s">
        <v>50</v>
      </c>
      <c r="C288" s="32" t="s">
        <v>276</v>
      </c>
      <c r="D288" s="32"/>
      <c r="E288" s="61">
        <f>E289</f>
        <v>9700</v>
      </c>
      <c r="F288" s="61">
        <f>F289</f>
        <v>0</v>
      </c>
      <c r="G288" s="61"/>
      <c r="H288" s="61">
        <f t="shared" si="27"/>
        <v>9700</v>
      </c>
      <c r="I288" s="61"/>
      <c r="J288" s="61">
        <f t="shared" si="28"/>
        <v>9700</v>
      </c>
      <c r="K288" s="61"/>
      <c r="L288" s="61">
        <f t="shared" si="29"/>
        <v>9700</v>
      </c>
    </row>
    <row r="289" spans="1:12" ht="42" hidden="1" customHeight="1">
      <c r="A289" s="13" t="s">
        <v>298</v>
      </c>
      <c r="B289" s="18" t="s">
        <v>50</v>
      </c>
      <c r="C289" s="18" t="s">
        <v>335</v>
      </c>
      <c r="D289" s="32"/>
      <c r="E289" s="61">
        <f>SUM(E290)+E292</f>
        <v>9700</v>
      </c>
      <c r="F289" s="61">
        <f>SUM(F290)+F292</f>
        <v>0</v>
      </c>
      <c r="G289" s="61"/>
      <c r="H289" s="61">
        <f t="shared" si="27"/>
        <v>9700</v>
      </c>
      <c r="I289" s="61"/>
      <c r="J289" s="61">
        <f t="shared" si="28"/>
        <v>9700</v>
      </c>
      <c r="K289" s="61"/>
      <c r="L289" s="61">
        <f t="shared" si="29"/>
        <v>9700</v>
      </c>
    </row>
    <row r="290" spans="1:12" ht="35.25" hidden="1" customHeight="1">
      <c r="A290" s="13" t="s">
        <v>10</v>
      </c>
      <c r="B290" s="18" t="s">
        <v>50</v>
      </c>
      <c r="C290" s="18" t="s">
        <v>449</v>
      </c>
      <c r="D290" s="32"/>
      <c r="E290" s="61">
        <f>SUM(E291)</f>
        <v>1500</v>
      </c>
      <c r="F290" s="61"/>
      <c r="G290" s="61"/>
      <c r="H290" s="61">
        <f t="shared" si="27"/>
        <v>1500</v>
      </c>
      <c r="I290" s="61"/>
      <c r="J290" s="61">
        <f t="shared" si="28"/>
        <v>1500</v>
      </c>
      <c r="K290" s="61"/>
      <c r="L290" s="61">
        <f t="shared" si="29"/>
        <v>1500</v>
      </c>
    </row>
    <row r="291" spans="1:12" ht="32.25" hidden="1" customHeight="1">
      <c r="A291" s="14" t="s">
        <v>90</v>
      </c>
      <c r="B291" s="18" t="s">
        <v>50</v>
      </c>
      <c r="C291" s="18" t="s">
        <v>449</v>
      </c>
      <c r="D291" s="18" t="s">
        <v>88</v>
      </c>
      <c r="E291" s="62">
        <v>1500</v>
      </c>
      <c r="F291" s="62"/>
      <c r="G291" s="62"/>
      <c r="H291" s="61">
        <f t="shared" si="27"/>
        <v>1500</v>
      </c>
      <c r="I291" s="62"/>
      <c r="J291" s="61">
        <f t="shared" si="28"/>
        <v>1500</v>
      </c>
      <c r="K291" s="62"/>
      <c r="L291" s="61">
        <f t="shared" si="29"/>
        <v>1500</v>
      </c>
    </row>
    <row r="292" spans="1:12" ht="43.5" hidden="1" customHeight="1">
      <c r="A292" s="19" t="s">
        <v>436</v>
      </c>
      <c r="B292" s="68" t="s">
        <v>50</v>
      </c>
      <c r="C292" s="18" t="s">
        <v>486</v>
      </c>
      <c r="D292" s="18"/>
      <c r="E292" s="62">
        <f>E293</f>
        <v>8200</v>
      </c>
      <c r="F292" s="62"/>
      <c r="G292" s="62"/>
      <c r="H292" s="61">
        <f t="shared" si="27"/>
        <v>8200</v>
      </c>
      <c r="I292" s="62"/>
      <c r="J292" s="61">
        <f t="shared" si="28"/>
        <v>8200</v>
      </c>
      <c r="K292" s="62"/>
      <c r="L292" s="61">
        <f t="shared" si="29"/>
        <v>8200</v>
      </c>
    </row>
    <row r="293" spans="1:12" ht="32.25" hidden="1" customHeight="1">
      <c r="A293" s="14" t="s">
        <v>90</v>
      </c>
      <c r="B293" s="68" t="s">
        <v>50</v>
      </c>
      <c r="C293" s="18" t="s">
        <v>486</v>
      </c>
      <c r="D293" s="18" t="s">
        <v>88</v>
      </c>
      <c r="E293" s="62">
        <v>8200</v>
      </c>
      <c r="F293" s="62"/>
      <c r="G293" s="62"/>
      <c r="H293" s="61">
        <f t="shared" si="27"/>
        <v>8200</v>
      </c>
      <c r="I293" s="62"/>
      <c r="J293" s="61">
        <f t="shared" si="28"/>
        <v>8200</v>
      </c>
      <c r="K293" s="62"/>
      <c r="L293" s="61">
        <f t="shared" si="29"/>
        <v>8200</v>
      </c>
    </row>
    <row r="294" spans="1:12" ht="33.75" hidden="1" customHeight="1">
      <c r="A294" s="72" t="s">
        <v>574</v>
      </c>
      <c r="B294" s="32" t="s">
        <v>50</v>
      </c>
      <c r="C294" s="32" t="s">
        <v>199</v>
      </c>
      <c r="D294" s="32"/>
      <c r="E294" s="61">
        <f>SUM(E295)</f>
        <v>2887.2</v>
      </c>
      <c r="F294" s="61">
        <f>SUM(F295)</f>
        <v>0</v>
      </c>
      <c r="G294" s="61"/>
      <c r="H294" s="61">
        <f t="shared" si="27"/>
        <v>2887.2</v>
      </c>
      <c r="I294" s="61"/>
      <c r="J294" s="61">
        <f t="shared" si="28"/>
        <v>2887.2</v>
      </c>
      <c r="K294" s="61"/>
      <c r="L294" s="61">
        <f t="shared" si="29"/>
        <v>2887.2</v>
      </c>
    </row>
    <row r="295" spans="1:12" ht="26.25" hidden="1" customHeight="1">
      <c r="A295" s="87" t="s">
        <v>9</v>
      </c>
      <c r="B295" s="18" t="s">
        <v>50</v>
      </c>
      <c r="C295" s="18" t="s">
        <v>277</v>
      </c>
      <c r="D295" s="18"/>
      <c r="E295" s="62">
        <f>SUM(E297)</f>
        <v>2887.2</v>
      </c>
      <c r="F295" s="27"/>
      <c r="G295" s="27"/>
      <c r="H295" s="61">
        <f t="shared" si="27"/>
        <v>2887.2</v>
      </c>
      <c r="I295" s="27"/>
      <c r="J295" s="61">
        <f t="shared" si="28"/>
        <v>2887.2</v>
      </c>
      <c r="K295" s="27"/>
      <c r="L295" s="61">
        <f t="shared" si="29"/>
        <v>2887.2</v>
      </c>
    </row>
    <row r="296" spans="1:12" ht="30.75" hidden="1" customHeight="1">
      <c r="A296" s="19" t="s">
        <v>342</v>
      </c>
      <c r="B296" s="18" t="s">
        <v>50</v>
      </c>
      <c r="C296" s="18" t="s">
        <v>343</v>
      </c>
      <c r="D296" s="18"/>
      <c r="E296" s="62">
        <f>E297</f>
        <v>2887.2</v>
      </c>
      <c r="F296" s="63"/>
      <c r="G296" s="63"/>
      <c r="H296" s="61">
        <f t="shared" si="27"/>
        <v>2887.2</v>
      </c>
      <c r="I296" s="63"/>
      <c r="J296" s="61">
        <f t="shared" si="28"/>
        <v>2887.2</v>
      </c>
      <c r="K296" s="63"/>
      <c r="L296" s="61">
        <f t="shared" si="29"/>
        <v>2887.2</v>
      </c>
    </row>
    <row r="297" spans="1:12" ht="71.25" hidden="1" customHeight="1">
      <c r="A297" s="13" t="s">
        <v>0</v>
      </c>
      <c r="B297" s="18" t="s">
        <v>50</v>
      </c>
      <c r="C297" s="18" t="s">
        <v>344</v>
      </c>
      <c r="D297" s="18"/>
      <c r="E297" s="62">
        <f>SUM(E298)</f>
        <v>2887.2</v>
      </c>
      <c r="F297" s="63"/>
      <c r="G297" s="63"/>
      <c r="H297" s="61">
        <f t="shared" si="27"/>
        <v>2887.2</v>
      </c>
      <c r="I297" s="63"/>
      <c r="J297" s="61">
        <f t="shared" si="28"/>
        <v>2887.2</v>
      </c>
      <c r="K297" s="63"/>
      <c r="L297" s="61">
        <f t="shared" si="29"/>
        <v>2887.2</v>
      </c>
    </row>
    <row r="298" spans="1:12" ht="24.75" hidden="1" customHeight="1">
      <c r="A298" s="13" t="s">
        <v>84</v>
      </c>
      <c r="B298" s="18" t="s">
        <v>50</v>
      </c>
      <c r="C298" s="18" t="s">
        <v>344</v>
      </c>
      <c r="D298" s="18" t="s">
        <v>426</v>
      </c>
      <c r="E298" s="63">
        <v>2887.2</v>
      </c>
      <c r="F298" s="63"/>
      <c r="G298" s="63"/>
      <c r="H298" s="61">
        <f t="shared" si="27"/>
        <v>2887.2</v>
      </c>
      <c r="I298" s="63"/>
      <c r="J298" s="61">
        <f t="shared" si="28"/>
        <v>2887.2</v>
      </c>
      <c r="K298" s="63"/>
      <c r="L298" s="61">
        <f t="shared" si="29"/>
        <v>2887.2</v>
      </c>
    </row>
    <row r="299" spans="1:12" ht="19.5" hidden="1" customHeight="1">
      <c r="A299" s="16" t="s">
        <v>58</v>
      </c>
      <c r="B299" s="32" t="s">
        <v>45</v>
      </c>
      <c r="C299" s="32"/>
      <c r="D299" s="32"/>
      <c r="E299" s="61">
        <f>SUM(E300)</f>
        <v>3200</v>
      </c>
      <c r="F299" s="61">
        <f>SUM(F300)</f>
        <v>0</v>
      </c>
      <c r="G299" s="61"/>
      <c r="H299" s="61">
        <f t="shared" si="27"/>
        <v>3200</v>
      </c>
      <c r="I299" s="61"/>
      <c r="J299" s="61">
        <f t="shared" si="28"/>
        <v>3200</v>
      </c>
      <c r="K299" s="61"/>
      <c r="L299" s="61">
        <f t="shared" si="29"/>
        <v>3200</v>
      </c>
    </row>
    <row r="300" spans="1:12" ht="39.75" hidden="1" customHeight="1">
      <c r="A300" s="72" t="s">
        <v>576</v>
      </c>
      <c r="B300" s="32" t="s">
        <v>45</v>
      </c>
      <c r="C300" s="32" t="s">
        <v>199</v>
      </c>
      <c r="D300" s="18"/>
      <c r="E300" s="61">
        <f>SUM(E301)</f>
        <v>3200</v>
      </c>
      <c r="F300" s="77"/>
      <c r="G300" s="77"/>
      <c r="H300" s="61">
        <f t="shared" si="27"/>
        <v>3200</v>
      </c>
      <c r="I300" s="77"/>
      <c r="J300" s="61">
        <f t="shared" si="28"/>
        <v>3200</v>
      </c>
      <c r="K300" s="77"/>
      <c r="L300" s="61">
        <f t="shared" si="29"/>
        <v>3200</v>
      </c>
    </row>
    <row r="301" spans="1:12" ht="19.5" hidden="1" customHeight="1">
      <c r="A301" s="19" t="s">
        <v>18</v>
      </c>
      <c r="B301" s="18" t="s">
        <v>45</v>
      </c>
      <c r="C301" s="18" t="s">
        <v>278</v>
      </c>
      <c r="D301" s="18"/>
      <c r="E301" s="62">
        <f>SUM(E303)</f>
        <v>3200</v>
      </c>
      <c r="F301" s="63"/>
      <c r="G301" s="63"/>
      <c r="H301" s="61">
        <f t="shared" si="27"/>
        <v>3200</v>
      </c>
      <c r="I301" s="63"/>
      <c r="J301" s="61">
        <f t="shared" si="28"/>
        <v>3200</v>
      </c>
      <c r="K301" s="63"/>
      <c r="L301" s="61">
        <f t="shared" si="29"/>
        <v>3200</v>
      </c>
    </row>
    <row r="302" spans="1:12" ht="30.75" hidden="1" customHeight="1">
      <c r="A302" s="19" t="s">
        <v>342</v>
      </c>
      <c r="B302" s="18" t="s">
        <v>45</v>
      </c>
      <c r="C302" s="18" t="s">
        <v>345</v>
      </c>
      <c r="D302" s="18"/>
      <c r="E302" s="62">
        <f>SUM(E303)</f>
        <v>3200</v>
      </c>
      <c r="F302" s="63"/>
      <c r="G302" s="63"/>
      <c r="H302" s="61">
        <f t="shared" si="27"/>
        <v>3200</v>
      </c>
      <c r="I302" s="63"/>
      <c r="J302" s="61">
        <f t="shared" si="28"/>
        <v>3200</v>
      </c>
      <c r="K302" s="63"/>
      <c r="L302" s="61">
        <f t="shared" si="29"/>
        <v>3200</v>
      </c>
    </row>
    <row r="303" spans="1:12" ht="93.75" hidden="1" customHeight="1">
      <c r="A303" s="13" t="s">
        <v>213</v>
      </c>
      <c r="B303" s="18" t="s">
        <v>45</v>
      </c>
      <c r="C303" s="18" t="s">
        <v>346</v>
      </c>
      <c r="D303" s="32"/>
      <c r="E303" s="62">
        <f>SUM(E304)</f>
        <v>3200</v>
      </c>
      <c r="F303" s="63"/>
      <c r="G303" s="63"/>
      <c r="H303" s="61">
        <f t="shared" si="27"/>
        <v>3200</v>
      </c>
      <c r="I303" s="63"/>
      <c r="J303" s="61">
        <f t="shared" si="28"/>
        <v>3200</v>
      </c>
      <c r="K303" s="63"/>
      <c r="L303" s="61">
        <f t="shared" si="29"/>
        <v>3200</v>
      </c>
    </row>
    <row r="304" spans="1:12" ht="23.25" hidden="1" customHeight="1">
      <c r="A304" s="13" t="s">
        <v>84</v>
      </c>
      <c r="B304" s="18" t="s">
        <v>45</v>
      </c>
      <c r="C304" s="18" t="s">
        <v>346</v>
      </c>
      <c r="D304" s="18" t="s">
        <v>394</v>
      </c>
      <c r="E304" s="63">
        <v>3200</v>
      </c>
      <c r="F304" s="63"/>
      <c r="G304" s="63"/>
      <c r="H304" s="61">
        <f t="shared" si="27"/>
        <v>3200</v>
      </c>
      <c r="I304" s="63"/>
      <c r="J304" s="61">
        <f t="shared" si="28"/>
        <v>3200</v>
      </c>
      <c r="K304" s="63"/>
      <c r="L304" s="61">
        <f t="shared" si="29"/>
        <v>3200</v>
      </c>
    </row>
    <row r="305" spans="1:12" ht="27" hidden="1" customHeight="1">
      <c r="A305" s="12" t="s">
        <v>26</v>
      </c>
      <c r="B305" s="32" t="s">
        <v>243</v>
      </c>
      <c r="C305" s="32"/>
      <c r="D305" s="32"/>
      <c r="E305" s="61">
        <f>E306</f>
        <v>6000</v>
      </c>
      <c r="F305" s="61">
        <f>F306</f>
        <v>0</v>
      </c>
      <c r="G305" s="61"/>
      <c r="H305" s="61">
        <f t="shared" si="27"/>
        <v>6000</v>
      </c>
      <c r="I305" s="61"/>
      <c r="J305" s="61">
        <f t="shared" si="28"/>
        <v>6000</v>
      </c>
      <c r="K305" s="61"/>
      <c r="L305" s="61">
        <f t="shared" si="29"/>
        <v>6000</v>
      </c>
    </row>
    <row r="306" spans="1:12" ht="35.25" hidden="1" customHeight="1">
      <c r="A306" s="72" t="s">
        <v>582</v>
      </c>
      <c r="B306" s="32" t="s">
        <v>243</v>
      </c>
      <c r="C306" s="32" t="s">
        <v>186</v>
      </c>
      <c r="D306" s="32"/>
      <c r="E306" s="61">
        <f>SUM(E308,E311,E314,E317)</f>
        <v>6000</v>
      </c>
      <c r="F306" s="61">
        <f>SUM(F308,F311,F314,F317)</f>
        <v>0</v>
      </c>
      <c r="G306" s="61"/>
      <c r="H306" s="61">
        <f t="shared" si="27"/>
        <v>6000</v>
      </c>
      <c r="I306" s="61"/>
      <c r="J306" s="61">
        <f t="shared" si="28"/>
        <v>6000</v>
      </c>
      <c r="K306" s="61"/>
      <c r="L306" s="61">
        <f t="shared" si="29"/>
        <v>6000</v>
      </c>
    </row>
    <row r="307" spans="1:12" ht="34.5" hidden="1" customHeight="1">
      <c r="A307" s="19" t="s">
        <v>389</v>
      </c>
      <c r="B307" s="18" t="s">
        <v>243</v>
      </c>
      <c r="C307" s="18" t="s">
        <v>337</v>
      </c>
      <c r="D307" s="32"/>
      <c r="E307" s="61">
        <f>E308+E311</f>
        <v>5800</v>
      </c>
      <c r="F307" s="61">
        <f>F308+F311</f>
        <v>0</v>
      </c>
      <c r="G307" s="61"/>
      <c r="H307" s="61">
        <f t="shared" si="27"/>
        <v>5800</v>
      </c>
      <c r="I307" s="61"/>
      <c r="J307" s="61">
        <f t="shared" si="28"/>
        <v>5800</v>
      </c>
      <c r="K307" s="61"/>
      <c r="L307" s="61">
        <f t="shared" si="29"/>
        <v>5800</v>
      </c>
    </row>
    <row r="308" spans="1:12" ht="18" hidden="1" customHeight="1">
      <c r="A308" s="19" t="s">
        <v>201</v>
      </c>
      <c r="B308" s="18" t="s">
        <v>243</v>
      </c>
      <c r="C308" s="18" t="s">
        <v>338</v>
      </c>
      <c r="D308" s="32"/>
      <c r="E308" s="61">
        <f>SUM(E309)+E310</f>
        <v>800</v>
      </c>
      <c r="F308" s="61"/>
      <c r="G308" s="61"/>
      <c r="H308" s="61">
        <f t="shared" si="27"/>
        <v>800</v>
      </c>
      <c r="I308" s="61"/>
      <c r="J308" s="61">
        <f t="shared" si="28"/>
        <v>800</v>
      </c>
      <c r="K308" s="61"/>
      <c r="L308" s="61">
        <f t="shared" si="29"/>
        <v>800</v>
      </c>
    </row>
    <row r="309" spans="1:12" ht="30.75" hidden="1" customHeight="1">
      <c r="A309" s="14" t="s">
        <v>115</v>
      </c>
      <c r="B309" s="18" t="s">
        <v>243</v>
      </c>
      <c r="C309" s="18" t="s">
        <v>338</v>
      </c>
      <c r="D309" s="18" t="s">
        <v>114</v>
      </c>
      <c r="E309" s="62">
        <v>700</v>
      </c>
      <c r="F309" s="62"/>
      <c r="G309" s="62"/>
      <c r="H309" s="61">
        <f t="shared" si="27"/>
        <v>700</v>
      </c>
      <c r="I309" s="62"/>
      <c r="J309" s="61">
        <f t="shared" si="28"/>
        <v>700</v>
      </c>
      <c r="K309" s="62"/>
      <c r="L309" s="61">
        <f t="shared" si="29"/>
        <v>700</v>
      </c>
    </row>
    <row r="310" spans="1:12" ht="21" hidden="1" customHeight="1">
      <c r="A310" s="74" t="s">
        <v>216</v>
      </c>
      <c r="B310" s="18" t="s">
        <v>243</v>
      </c>
      <c r="C310" s="18" t="s">
        <v>338</v>
      </c>
      <c r="D310" s="18" t="s">
        <v>226</v>
      </c>
      <c r="E310" s="62">
        <v>100</v>
      </c>
      <c r="F310" s="62"/>
      <c r="G310" s="62"/>
      <c r="H310" s="61">
        <f t="shared" si="27"/>
        <v>100</v>
      </c>
      <c r="I310" s="62"/>
      <c r="J310" s="61">
        <f t="shared" si="28"/>
        <v>100</v>
      </c>
      <c r="K310" s="62"/>
      <c r="L310" s="61">
        <f t="shared" si="29"/>
        <v>100</v>
      </c>
    </row>
    <row r="311" spans="1:12" ht="33" hidden="1" customHeight="1">
      <c r="A311" s="13" t="s">
        <v>202</v>
      </c>
      <c r="B311" s="18" t="s">
        <v>243</v>
      </c>
      <c r="C311" s="18" t="s">
        <v>563</v>
      </c>
      <c r="D311" s="32"/>
      <c r="E311" s="61">
        <f>E312+E313</f>
        <v>5000</v>
      </c>
      <c r="F311" s="61"/>
      <c r="G311" s="61"/>
      <c r="H311" s="61">
        <f t="shared" si="27"/>
        <v>5000</v>
      </c>
      <c r="I311" s="61"/>
      <c r="J311" s="61">
        <f t="shared" si="28"/>
        <v>5000</v>
      </c>
      <c r="K311" s="61"/>
      <c r="L311" s="61">
        <f t="shared" si="29"/>
        <v>5000</v>
      </c>
    </row>
    <row r="312" spans="1:12" ht="33" hidden="1" customHeight="1">
      <c r="A312" s="14" t="s">
        <v>115</v>
      </c>
      <c r="B312" s="18" t="s">
        <v>243</v>
      </c>
      <c r="C312" s="18" t="s">
        <v>339</v>
      </c>
      <c r="D312" s="18" t="s">
        <v>114</v>
      </c>
      <c r="E312" s="62">
        <v>1000</v>
      </c>
      <c r="F312" s="62"/>
      <c r="G312" s="62"/>
      <c r="H312" s="61">
        <f t="shared" si="27"/>
        <v>1000</v>
      </c>
      <c r="I312" s="62"/>
      <c r="J312" s="61">
        <f t="shared" si="28"/>
        <v>1000</v>
      </c>
      <c r="K312" s="62"/>
      <c r="L312" s="61">
        <f t="shared" si="29"/>
        <v>1000</v>
      </c>
    </row>
    <row r="313" spans="1:12" ht="22.5" hidden="1" customHeight="1">
      <c r="A313" s="74" t="s">
        <v>216</v>
      </c>
      <c r="B313" s="18" t="s">
        <v>243</v>
      </c>
      <c r="C313" s="18" t="s">
        <v>339</v>
      </c>
      <c r="D313" s="18" t="s">
        <v>226</v>
      </c>
      <c r="E313" s="62">
        <v>4000</v>
      </c>
      <c r="F313" s="62"/>
      <c r="G313" s="62"/>
      <c r="H313" s="61">
        <f t="shared" si="27"/>
        <v>4000</v>
      </c>
      <c r="I313" s="62"/>
      <c r="J313" s="61">
        <f t="shared" si="28"/>
        <v>4000</v>
      </c>
      <c r="K313" s="62"/>
      <c r="L313" s="61">
        <f t="shared" si="29"/>
        <v>4000</v>
      </c>
    </row>
    <row r="314" spans="1:12" ht="32.25" hidden="1" customHeight="1">
      <c r="A314" s="19" t="s">
        <v>390</v>
      </c>
      <c r="B314" s="18" t="s">
        <v>243</v>
      </c>
      <c r="C314" s="18" t="s">
        <v>392</v>
      </c>
      <c r="D314" s="18"/>
      <c r="E314" s="61">
        <v>100</v>
      </c>
      <c r="F314" s="61"/>
      <c r="G314" s="61"/>
      <c r="H314" s="61">
        <f t="shared" si="27"/>
        <v>100</v>
      </c>
      <c r="I314" s="61"/>
      <c r="J314" s="61">
        <f t="shared" si="28"/>
        <v>100</v>
      </c>
      <c r="K314" s="61"/>
      <c r="L314" s="61">
        <f t="shared" si="29"/>
        <v>100</v>
      </c>
    </row>
    <row r="315" spans="1:12" ht="24" hidden="1" customHeight="1">
      <c r="A315" s="13" t="s">
        <v>391</v>
      </c>
      <c r="B315" s="18" t="s">
        <v>243</v>
      </c>
      <c r="C315" s="18" t="s">
        <v>393</v>
      </c>
      <c r="D315" s="18"/>
      <c r="E315" s="62">
        <v>100</v>
      </c>
      <c r="F315" s="62"/>
      <c r="G315" s="62"/>
      <c r="H315" s="61">
        <f t="shared" si="27"/>
        <v>100</v>
      </c>
      <c r="I315" s="62"/>
      <c r="J315" s="61">
        <f t="shared" si="28"/>
        <v>100</v>
      </c>
      <c r="K315" s="62"/>
      <c r="L315" s="61">
        <f t="shared" si="29"/>
        <v>100</v>
      </c>
    </row>
    <row r="316" spans="1:12" ht="30" hidden="1" customHeight="1">
      <c r="A316" s="14" t="s">
        <v>115</v>
      </c>
      <c r="B316" s="18" t="s">
        <v>243</v>
      </c>
      <c r="C316" s="18" t="s">
        <v>393</v>
      </c>
      <c r="D316" s="18" t="s">
        <v>114</v>
      </c>
      <c r="E316" s="62">
        <v>100</v>
      </c>
      <c r="F316" s="62"/>
      <c r="G316" s="62"/>
      <c r="H316" s="61">
        <f t="shared" si="27"/>
        <v>100</v>
      </c>
      <c r="I316" s="62"/>
      <c r="J316" s="61">
        <f t="shared" si="28"/>
        <v>100</v>
      </c>
      <c r="K316" s="62"/>
      <c r="L316" s="61">
        <f t="shared" si="29"/>
        <v>100</v>
      </c>
    </row>
    <row r="317" spans="1:12" ht="18.75" hidden="1" customHeight="1">
      <c r="A317" s="13" t="s">
        <v>482</v>
      </c>
      <c r="B317" s="32" t="s">
        <v>243</v>
      </c>
      <c r="C317" s="32" t="s">
        <v>481</v>
      </c>
      <c r="D317" s="32"/>
      <c r="E317" s="61">
        <f>E318</f>
        <v>100</v>
      </c>
      <c r="F317" s="61"/>
      <c r="G317" s="61"/>
      <c r="H317" s="61">
        <f t="shared" si="27"/>
        <v>100</v>
      </c>
      <c r="I317" s="61"/>
      <c r="J317" s="61">
        <f t="shared" si="28"/>
        <v>100</v>
      </c>
      <c r="K317" s="61"/>
      <c r="L317" s="61">
        <f t="shared" si="29"/>
        <v>100</v>
      </c>
    </row>
    <row r="318" spans="1:12" ht="33" hidden="1" customHeight="1">
      <c r="A318" s="14" t="s">
        <v>115</v>
      </c>
      <c r="B318" s="18" t="s">
        <v>243</v>
      </c>
      <c r="C318" s="18" t="s">
        <v>481</v>
      </c>
      <c r="D318" s="18" t="s">
        <v>114</v>
      </c>
      <c r="E318" s="62">
        <v>100</v>
      </c>
      <c r="F318" s="62"/>
      <c r="G318" s="62"/>
      <c r="H318" s="61">
        <f t="shared" si="27"/>
        <v>100</v>
      </c>
      <c r="I318" s="62"/>
      <c r="J318" s="61">
        <f t="shared" si="28"/>
        <v>100</v>
      </c>
      <c r="K318" s="62"/>
      <c r="L318" s="61">
        <f t="shared" si="29"/>
        <v>100</v>
      </c>
    </row>
    <row r="319" spans="1:12" ht="18" hidden="1" customHeight="1">
      <c r="A319" s="12" t="s">
        <v>100</v>
      </c>
      <c r="B319" s="32" t="s">
        <v>48</v>
      </c>
      <c r="C319" s="32"/>
      <c r="D319" s="32"/>
      <c r="E319" s="61">
        <f>SUM(E320)+E332</f>
        <v>17947</v>
      </c>
      <c r="F319" s="61">
        <f t="shared" ref="F319" si="31">SUM(F320)+F332</f>
        <v>0</v>
      </c>
      <c r="G319" s="61">
        <f>G320</f>
        <v>-388.5</v>
      </c>
      <c r="H319" s="61">
        <f t="shared" si="27"/>
        <v>17558.5</v>
      </c>
      <c r="I319" s="61"/>
      <c r="J319" s="61">
        <f t="shared" si="28"/>
        <v>17558.5</v>
      </c>
      <c r="K319" s="61"/>
      <c r="L319" s="61">
        <f t="shared" si="29"/>
        <v>17558.5</v>
      </c>
    </row>
    <row r="320" spans="1:12" ht="21" hidden="1" customHeight="1">
      <c r="A320" s="12" t="s">
        <v>49</v>
      </c>
      <c r="B320" s="32" t="s">
        <v>248</v>
      </c>
      <c r="C320" s="32"/>
      <c r="D320" s="32"/>
      <c r="E320" s="61">
        <f>SUM(E321)</f>
        <v>16947</v>
      </c>
      <c r="F320" s="61">
        <f t="shared" ref="F320" si="32">SUM(F321)</f>
        <v>0</v>
      </c>
      <c r="G320" s="61">
        <f>G321+G331</f>
        <v>-388.5</v>
      </c>
      <c r="H320" s="61">
        <f t="shared" si="27"/>
        <v>16558.5</v>
      </c>
      <c r="I320" s="61"/>
      <c r="J320" s="61">
        <f t="shared" si="28"/>
        <v>16558.5</v>
      </c>
      <c r="K320" s="61"/>
      <c r="L320" s="61">
        <f t="shared" si="29"/>
        <v>16558.5</v>
      </c>
    </row>
    <row r="321" spans="1:12" ht="44.25" hidden="1" customHeight="1">
      <c r="A321" s="72" t="s">
        <v>589</v>
      </c>
      <c r="B321" s="32" t="s">
        <v>248</v>
      </c>
      <c r="C321" s="32" t="s">
        <v>279</v>
      </c>
      <c r="D321" s="32"/>
      <c r="E321" s="61">
        <f>SUM(E325,E327,E323)</f>
        <v>16947</v>
      </c>
      <c r="F321" s="61">
        <f t="shared" ref="F321:G321" si="33">SUM(F325,F327,F323)</f>
        <v>0</v>
      </c>
      <c r="G321" s="61">
        <f t="shared" si="33"/>
        <v>0</v>
      </c>
      <c r="H321" s="61">
        <f t="shared" si="27"/>
        <v>16947</v>
      </c>
      <c r="I321" s="61"/>
      <c r="J321" s="61">
        <f t="shared" si="28"/>
        <v>16947</v>
      </c>
      <c r="K321" s="61"/>
      <c r="L321" s="61">
        <f t="shared" si="29"/>
        <v>16947</v>
      </c>
    </row>
    <row r="322" spans="1:12" ht="33" hidden="1" customHeight="1">
      <c r="A322" s="19" t="s">
        <v>340</v>
      </c>
      <c r="B322" s="18" t="s">
        <v>248</v>
      </c>
      <c r="C322" s="18" t="s">
        <v>370</v>
      </c>
      <c r="D322" s="32"/>
      <c r="E322" s="61">
        <f>SUM(E324,E326,E327)</f>
        <v>16947</v>
      </c>
      <c r="F322" s="61">
        <f t="shared" ref="F322:G322" si="34">SUM(F324,F326,F327)</f>
        <v>0</v>
      </c>
      <c r="G322" s="61">
        <f t="shared" si="34"/>
        <v>0</v>
      </c>
      <c r="H322" s="61">
        <f t="shared" si="27"/>
        <v>16947</v>
      </c>
      <c r="I322" s="61"/>
      <c r="J322" s="61">
        <f t="shared" si="28"/>
        <v>16947</v>
      </c>
      <c r="K322" s="61"/>
      <c r="L322" s="61">
        <f t="shared" si="29"/>
        <v>16947</v>
      </c>
    </row>
    <row r="323" spans="1:12" ht="24" hidden="1" customHeight="1">
      <c r="A323" s="13" t="s">
        <v>380</v>
      </c>
      <c r="B323" s="18" t="s">
        <v>248</v>
      </c>
      <c r="C323" s="18" t="s">
        <v>371</v>
      </c>
      <c r="D323" s="18"/>
      <c r="E323" s="62">
        <f>SUM(E324)</f>
        <v>1995</v>
      </c>
      <c r="F323" s="62"/>
      <c r="G323" s="62"/>
      <c r="H323" s="61">
        <f t="shared" si="27"/>
        <v>1995</v>
      </c>
      <c r="I323" s="62"/>
      <c r="J323" s="61">
        <f t="shared" si="28"/>
        <v>1995</v>
      </c>
      <c r="K323" s="62"/>
      <c r="L323" s="61">
        <f t="shared" si="29"/>
        <v>1995</v>
      </c>
    </row>
    <row r="324" spans="1:12" ht="33" hidden="1" customHeight="1">
      <c r="A324" s="14" t="s">
        <v>115</v>
      </c>
      <c r="B324" s="18" t="s">
        <v>248</v>
      </c>
      <c r="C324" s="18" t="s">
        <v>371</v>
      </c>
      <c r="D324" s="18" t="s">
        <v>114</v>
      </c>
      <c r="E324" s="62">
        <v>1995</v>
      </c>
      <c r="F324" s="62"/>
      <c r="G324" s="62"/>
      <c r="H324" s="61">
        <f t="shared" si="27"/>
        <v>1995</v>
      </c>
      <c r="I324" s="62"/>
      <c r="J324" s="61">
        <f t="shared" si="28"/>
        <v>1995</v>
      </c>
      <c r="K324" s="62"/>
      <c r="L324" s="61">
        <f t="shared" si="29"/>
        <v>1995</v>
      </c>
    </row>
    <row r="325" spans="1:12" ht="24" hidden="1" customHeight="1">
      <c r="A325" s="13" t="s">
        <v>379</v>
      </c>
      <c r="B325" s="18" t="s">
        <v>248</v>
      </c>
      <c r="C325" s="18" t="s">
        <v>372</v>
      </c>
      <c r="D325" s="18"/>
      <c r="E325" s="62">
        <f>SUM(E326:E326)</f>
        <v>2110</v>
      </c>
      <c r="F325" s="62"/>
      <c r="G325" s="62"/>
      <c r="H325" s="61">
        <f t="shared" si="27"/>
        <v>2110</v>
      </c>
      <c r="I325" s="62"/>
      <c r="J325" s="61">
        <f t="shared" si="28"/>
        <v>2110</v>
      </c>
      <c r="K325" s="62"/>
      <c r="L325" s="61">
        <f t="shared" si="29"/>
        <v>2110</v>
      </c>
    </row>
    <row r="326" spans="1:12" ht="19.5" hidden="1" customHeight="1">
      <c r="A326" s="13" t="s">
        <v>378</v>
      </c>
      <c r="B326" s="68" t="s">
        <v>248</v>
      </c>
      <c r="C326" s="18" t="s">
        <v>372</v>
      </c>
      <c r="D326" s="18" t="s">
        <v>376</v>
      </c>
      <c r="E326" s="62">
        <v>2110</v>
      </c>
      <c r="F326" s="62"/>
      <c r="G326" s="62"/>
      <c r="H326" s="61">
        <f t="shared" si="27"/>
        <v>2110</v>
      </c>
      <c r="I326" s="62"/>
      <c r="J326" s="61">
        <f t="shared" si="28"/>
        <v>2110</v>
      </c>
      <c r="K326" s="62"/>
      <c r="L326" s="61">
        <f t="shared" si="29"/>
        <v>2110</v>
      </c>
    </row>
    <row r="327" spans="1:12" ht="20.25" hidden="1" customHeight="1">
      <c r="A327" s="13" t="s">
        <v>383</v>
      </c>
      <c r="B327" s="18" t="s">
        <v>248</v>
      </c>
      <c r="C327" s="18" t="s">
        <v>373</v>
      </c>
      <c r="D327" s="18"/>
      <c r="E327" s="62">
        <f>SUM(E328:E330)</f>
        <v>12842</v>
      </c>
      <c r="F327" s="62">
        <f t="shared" ref="F327:G327" si="35">SUM(F328:F330)</f>
        <v>0</v>
      </c>
      <c r="G327" s="62">
        <f t="shared" si="35"/>
        <v>0</v>
      </c>
      <c r="H327" s="61">
        <f t="shared" si="27"/>
        <v>12842</v>
      </c>
      <c r="I327" s="62"/>
      <c r="J327" s="61">
        <f t="shared" si="28"/>
        <v>12842</v>
      </c>
      <c r="K327" s="62"/>
      <c r="L327" s="61">
        <f t="shared" si="29"/>
        <v>12842</v>
      </c>
    </row>
    <row r="328" spans="1:12" ht="19.5" hidden="1" customHeight="1">
      <c r="A328" s="13" t="s">
        <v>550</v>
      </c>
      <c r="B328" s="18" t="s">
        <v>248</v>
      </c>
      <c r="C328" s="18" t="s">
        <v>373</v>
      </c>
      <c r="D328" s="18" t="s">
        <v>376</v>
      </c>
      <c r="E328" s="62">
        <v>11092</v>
      </c>
      <c r="F328" s="62"/>
      <c r="G328" s="62"/>
      <c r="H328" s="61">
        <f t="shared" si="27"/>
        <v>11092</v>
      </c>
      <c r="I328" s="62"/>
      <c r="J328" s="61">
        <f t="shared" si="28"/>
        <v>11092</v>
      </c>
      <c r="K328" s="62"/>
      <c r="L328" s="61">
        <f t="shared" si="29"/>
        <v>11092</v>
      </c>
    </row>
    <row r="329" spans="1:12" ht="20.25" hidden="1" customHeight="1">
      <c r="A329" s="13" t="s">
        <v>378</v>
      </c>
      <c r="B329" s="18" t="s">
        <v>248</v>
      </c>
      <c r="C329" s="18" t="s">
        <v>549</v>
      </c>
      <c r="D329" s="18" t="s">
        <v>376</v>
      </c>
      <c r="E329" s="62">
        <v>1250</v>
      </c>
      <c r="F329" s="62"/>
      <c r="G329" s="62"/>
      <c r="H329" s="61">
        <f t="shared" si="27"/>
        <v>1250</v>
      </c>
      <c r="I329" s="62"/>
      <c r="J329" s="61">
        <f t="shared" si="28"/>
        <v>1250</v>
      </c>
      <c r="K329" s="62"/>
      <c r="L329" s="61">
        <f t="shared" si="29"/>
        <v>1250</v>
      </c>
    </row>
    <row r="330" spans="1:12" ht="18" hidden="1" customHeight="1">
      <c r="A330" s="13" t="s">
        <v>448</v>
      </c>
      <c r="B330" s="18" t="s">
        <v>248</v>
      </c>
      <c r="C330" s="18" t="s">
        <v>447</v>
      </c>
      <c r="D330" s="18" t="s">
        <v>376</v>
      </c>
      <c r="E330" s="62">
        <v>500</v>
      </c>
      <c r="F330" s="62"/>
      <c r="G330" s="62"/>
      <c r="H330" s="61">
        <f t="shared" si="27"/>
        <v>500</v>
      </c>
      <c r="I330" s="62"/>
      <c r="J330" s="61">
        <f t="shared" si="28"/>
        <v>500</v>
      </c>
      <c r="K330" s="62"/>
      <c r="L330" s="61">
        <f t="shared" si="29"/>
        <v>500</v>
      </c>
    </row>
    <row r="331" spans="1:12" ht="59.25" hidden="1" customHeight="1">
      <c r="A331" s="12" t="s">
        <v>569</v>
      </c>
      <c r="B331" s="18" t="s">
        <v>480</v>
      </c>
      <c r="C331" s="18" t="s">
        <v>414</v>
      </c>
      <c r="D331" s="18"/>
      <c r="E331" s="62">
        <f>E332</f>
        <v>1000</v>
      </c>
      <c r="F331" s="62"/>
      <c r="G331" s="62">
        <f>G332</f>
        <v>-388.5</v>
      </c>
      <c r="H331" s="61">
        <f t="shared" ref="H331:H359" si="36">E331+F331+G331</f>
        <v>611.5</v>
      </c>
      <c r="I331" s="62"/>
      <c r="J331" s="61">
        <f t="shared" ref="J331:J359" si="37">H331+I331</f>
        <v>611.5</v>
      </c>
      <c r="K331" s="62"/>
      <c r="L331" s="61">
        <f t="shared" ref="L331:L359" si="38">J331+K331</f>
        <v>611.5</v>
      </c>
    </row>
    <row r="332" spans="1:12" ht="18.75" hidden="1" customHeight="1">
      <c r="A332" s="14" t="s">
        <v>149</v>
      </c>
      <c r="B332" s="18" t="s">
        <v>480</v>
      </c>
      <c r="C332" s="18" t="s">
        <v>414</v>
      </c>
      <c r="D332" s="18" t="s">
        <v>114</v>
      </c>
      <c r="E332" s="62">
        <v>1000</v>
      </c>
      <c r="F332" s="62"/>
      <c r="G332" s="62">
        <v>-388.5</v>
      </c>
      <c r="H332" s="61">
        <f t="shared" si="36"/>
        <v>611.5</v>
      </c>
      <c r="I332" s="62"/>
      <c r="J332" s="61">
        <f t="shared" si="37"/>
        <v>611.5</v>
      </c>
      <c r="K332" s="62"/>
      <c r="L332" s="61">
        <f t="shared" si="38"/>
        <v>611.5</v>
      </c>
    </row>
    <row r="333" spans="1:12" ht="20.25" hidden="1" customHeight="1">
      <c r="A333" s="12" t="s">
        <v>101</v>
      </c>
      <c r="B333" s="32" t="s">
        <v>102</v>
      </c>
      <c r="C333" s="32"/>
      <c r="D333" s="32"/>
      <c r="E333" s="61">
        <f>SUM(E334)</f>
        <v>4000</v>
      </c>
      <c r="F333" s="61">
        <f>SUM(F334)</f>
        <v>0</v>
      </c>
      <c r="G333" s="61"/>
      <c r="H333" s="61">
        <f t="shared" si="36"/>
        <v>4000</v>
      </c>
      <c r="I333" s="61"/>
      <c r="J333" s="61">
        <f t="shared" si="37"/>
        <v>4000</v>
      </c>
      <c r="K333" s="61"/>
      <c r="L333" s="61">
        <f t="shared" si="38"/>
        <v>4000</v>
      </c>
    </row>
    <row r="334" spans="1:12" ht="20.25" hidden="1" customHeight="1">
      <c r="A334" s="12" t="s">
        <v>224</v>
      </c>
      <c r="B334" s="32" t="s">
        <v>246</v>
      </c>
      <c r="C334" s="32"/>
      <c r="D334" s="32"/>
      <c r="E334" s="61">
        <f>SUM(E336)</f>
        <v>4000</v>
      </c>
      <c r="F334" s="61">
        <f>SUM(F336)</f>
        <v>0</v>
      </c>
      <c r="G334" s="61"/>
      <c r="H334" s="61">
        <f t="shared" si="36"/>
        <v>4000</v>
      </c>
      <c r="I334" s="61"/>
      <c r="J334" s="61">
        <f t="shared" si="37"/>
        <v>4000</v>
      </c>
      <c r="K334" s="61"/>
      <c r="L334" s="61">
        <f t="shared" si="38"/>
        <v>4000</v>
      </c>
    </row>
    <row r="335" spans="1:12" ht="16.5" hidden="1" customHeight="1">
      <c r="A335" s="13" t="s">
        <v>13</v>
      </c>
      <c r="B335" s="18" t="s">
        <v>246</v>
      </c>
      <c r="C335" s="18" t="s">
        <v>172</v>
      </c>
      <c r="D335" s="18"/>
      <c r="E335" s="62">
        <f t="shared" ref="E335:E337" si="39">SUM(E336)</f>
        <v>4000</v>
      </c>
      <c r="F335" s="62"/>
      <c r="G335" s="62"/>
      <c r="H335" s="61">
        <f t="shared" si="36"/>
        <v>4000</v>
      </c>
      <c r="I335" s="62"/>
      <c r="J335" s="61">
        <f t="shared" si="37"/>
        <v>4000</v>
      </c>
      <c r="K335" s="62"/>
      <c r="L335" s="61">
        <f t="shared" si="38"/>
        <v>4000</v>
      </c>
    </row>
    <row r="336" spans="1:12" ht="16.5" hidden="1" customHeight="1">
      <c r="A336" s="13" t="s">
        <v>108</v>
      </c>
      <c r="B336" s="18" t="s">
        <v>246</v>
      </c>
      <c r="C336" s="18" t="s">
        <v>280</v>
      </c>
      <c r="D336" s="18"/>
      <c r="E336" s="62">
        <f t="shared" si="39"/>
        <v>4000</v>
      </c>
      <c r="F336" s="62"/>
      <c r="G336" s="62"/>
      <c r="H336" s="61">
        <f t="shared" si="36"/>
        <v>4000</v>
      </c>
      <c r="I336" s="62"/>
      <c r="J336" s="61">
        <f t="shared" si="37"/>
        <v>4000</v>
      </c>
      <c r="K336" s="62"/>
      <c r="L336" s="61">
        <f t="shared" si="38"/>
        <v>4000</v>
      </c>
    </row>
    <row r="337" spans="1:12" ht="29.25" hidden="1" customHeight="1">
      <c r="A337" s="13" t="s">
        <v>127</v>
      </c>
      <c r="B337" s="18" t="s">
        <v>246</v>
      </c>
      <c r="C337" s="18" t="s">
        <v>281</v>
      </c>
      <c r="D337" s="18"/>
      <c r="E337" s="62">
        <f t="shared" si="39"/>
        <v>4000</v>
      </c>
      <c r="F337" s="62"/>
      <c r="G337" s="62"/>
      <c r="H337" s="61">
        <f t="shared" si="36"/>
        <v>4000</v>
      </c>
      <c r="I337" s="62"/>
      <c r="J337" s="61">
        <f t="shared" si="37"/>
        <v>4000</v>
      </c>
      <c r="K337" s="62"/>
      <c r="L337" s="61">
        <f t="shared" si="38"/>
        <v>4000</v>
      </c>
    </row>
    <row r="338" spans="1:12" ht="15.75" hidden="1" customHeight="1">
      <c r="A338" s="13" t="s">
        <v>40</v>
      </c>
      <c r="B338" s="18" t="s">
        <v>246</v>
      </c>
      <c r="C338" s="18" t="s">
        <v>281</v>
      </c>
      <c r="D338" s="18" t="s">
        <v>397</v>
      </c>
      <c r="E338" s="62">
        <v>4000</v>
      </c>
      <c r="F338" s="62"/>
      <c r="G338" s="62"/>
      <c r="H338" s="61">
        <f t="shared" si="36"/>
        <v>4000</v>
      </c>
      <c r="I338" s="62"/>
      <c r="J338" s="61">
        <f t="shared" si="37"/>
        <v>4000</v>
      </c>
      <c r="K338" s="62"/>
      <c r="L338" s="61">
        <f t="shared" si="38"/>
        <v>4000</v>
      </c>
    </row>
    <row r="339" spans="1:12" ht="29.25" hidden="1" customHeight="1">
      <c r="A339" s="12" t="s">
        <v>103</v>
      </c>
      <c r="B339" s="32" t="s">
        <v>244</v>
      </c>
      <c r="C339" s="32"/>
      <c r="D339" s="32"/>
      <c r="E339" s="61">
        <f>SUM(E340)</f>
        <v>0</v>
      </c>
      <c r="F339" s="61"/>
      <c r="G339" s="61"/>
      <c r="H339" s="61">
        <f t="shared" si="36"/>
        <v>0</v>
      </c>
      <c r="I339" s="61"/>
      <c r="J339" s="61">
        <f t="shared" si="37"/>
        <v>0</v>
      </c>
      <c r="K339" s="61"/>
      <c r="L339" s="61">
        <f t="shared" si="38"/>
        <v>0</v>
      </c>
    </row>
    <row r="340" spans="1:12" ht="29.25" hidden="1" customHeight="1">
      <c r="A340" s="72" t="s">
        <v>56</v>
      </c>
      <c r="B340" s="32" t="s">
        <v>245</v>
      </c>
      <c r="C340" s="32"/>
      <c r="D340" s="32"/>
      <c r="E340" s="61">
        <f>SUM(E343)</f>
        <v>0</v>
      </c>
      <c r="F340" s="61"/>
      <c r="G340" s="61"/>
      <c r="H340" s="61">
        <f t="shared" si="36"/>
        <v>0</v>
      </c>
      <c r="I340" s="61"/>
      <c r="J340" s="61">
        <f t="shared" si="37"/>
        <v>0</v>
      </c>
      <c r="K340" s="61"/>
      <c r="L340" s="61">
        <f t="shared" si="38"/>
        <v>0</v>
      </c>
    </row>
    <row r="341" spans="1:12" ht="18" hidden="1" customHeight="1">
      <c r="A341" s="13" t="s">
        <v>13</v>
      </c>
      <c r="B341" s="18" t="s">
        <v>245</v>
      </c>
      <c r="C341" s="18" t="s">
        <v>172</v>
      </c>
      <c r="D341" s="18"/>
      <c r="E341" s="62">
        <f t="shared" ref="E341:E343" si="40">SUM(E342)</f>
        <v>0</v>
      </c>
      <c r="F341" s="62"/>
      <c r="G341" s="62"/>
      <c r="H341" s="61">
        <f t="shared" si="36"/>
        <v>0</v>
      </c>
      <c r="I341" s="62"/>
      <c r="J341" s="61">
        <f t="shared" si="37"/>
        <v>0</v>
      </c>
      <c r="K341" s="62"/>
      <c r="L341" s="61">
        <f t="shared" si="38"/>
        <v>0</v>
      </c>
    </row>
    <row r="342" spans="1:12" ht="15" hidden="1" customHeight="1">
      <c r="A342" s="19" t="s">
        <v>218</v>
      </c>
      <c r="B342" s="18" t="s">
        <v>245</v>
      </c>
      <c r="C342" s="18" t="s">
        <v>282</v>
      </c>
      <c r="D342" s="18"/>
      <c r="E342" s="62">
        <f t="shared" si="40"/>
        <v>0</v>
      </c>
      <c r="F342" s="62"/>
      <c r="G342" s="62"/>
      <c r="H342" s="61">
        <f t="shared" si="36"/>
        <v>0</v>
      </c>
      <c r="I342" s="62"/>
      <c r="J342" s="61">
        <f t="shared" si="37"/>
        <v>0</v>
      </c>
      <c r="K342" s="62"/>
      <c r="L342" s="61">
        <f t="shared" si="38"/>
        <v>0</v>
      </c>
    </row>
    <row r="343" spans="1:12" ht="18" hidden="1" customHeight="1">
      <c r="A343" s="79" t="s">
        <v>91</v>
      </c>
      <c r="B343" s="18" t="s">
        <v>245</v>
      </c>
      <c r="C343" s="18" t="s">
        <v>283</v>
      </c>
      <c r="D343" s="18"/>
      <c r="E343" s="62">
        <f t="shared" si="40"/>
        <v>0</v>
      </c>
      <c r="F343" s="62"/>
      <c r="G343" s="62"/>
      <c r="H343" s="61">
        <f t="shared" si="36"/>
        <v>0</v>
      </c>
      <c r="I343" s="62"/>
      <c r="J343" s="61">
        <f t="shared" si="37"/>
        <v>0</v>
      </c>
      <c r="K343" s="62"/>
      <c r="L343" s="61">
        <f t="shared" si="38"/>
        <v>0</v>
      </c>
    </row>
    <row r="344" spans="1:12" ht="22.5" hidden="1" customHeight="1">
      <c r="A344" s="13" t="s">
        <v>218</v>
      </c>
      <c r="B344" s="18" t="s">
        <v>245</v>
      </c>
      <c r="C344" s="18" t="s">
        <v>283</v>
      </c>
      <c r="D344" s="18" t="s">
        <v>38</v>
      </c>
      <c r="E344" s="62">
        <v>0</v>
      </c>
      <c r="F344" s="62"/>
      <c r="G344" s="62"/>
      <c r="H344" s="61">
        <f t="shared" si="36"/>
        <v>0</v>
      </c>
      <c r="I344" s="62"/>
      <c r="J344" s="61">
        <f t="shared" si="37"/>
        <v>0</v>
      </c>
      <c r="K344" s="62"/>
      <c r="L344" s="61">
        <f t="shared" si="38"/>
        <v>0</v>
      </c>
    </row>
    <row r="345" spans="1:12" ht="55.5" customHeight="1">
      <c r="A345" s="72" t="s">
        <v>105</v>
      </c>
      <c r="B345" s="32" t="s">
        <v>104</v>
      </c>
      <c r="C345" s="32"/>
      <c r="D345" s="32"/>
      <c r="E345" s="61">
        <f>SUM(E347)</f>
        <v>34606.400000000001</v>
      </c>
      <c r="F345" s="61">
        <f>SUM(F347)</f>
        <v>0</v>
      </c>
      <c r="G345" s="61"/>
      <c r="H345" s="61">
        <f t="shared" si="36"/>
        <v>34606.400000000001</v>
      </c>
      <c r="I345" s="61">
        <f>I358</f>
        <v>1445</v>
      </c>
      <c r="J345" s="61">
        <f t="shared" si="37"/>
        <v>36051.4</v>
      </c>
      <c r="K345" s="61">
        <f>K358</f>
        <v>1145</v>
      </c>
      <c r="L345" s="61">
        <f t="shared" si="38"/>
        <v>37196.400000000001</v>
      </c>
    </row>
    <row r="346" spans="1:12" ht="48" customHeight="1">
      <c r="A346" s="72" t="s">
        <v>215</v>
      </c>
      <c r="B346" s="32" t="s">
        <v>57</v>
      </c>
      <c r="C346" s="32"/>
      <c r="D346" s="32"/>
      <c r="E346" s="61">
        <f>E347</f>
        <v>34606.400000000001</v>
      </c>
      <c r="F346" s="61">
        <f>F347</f>
        <v>0</v>
      </c>
      <c r="G346" s="61"/>
      <c r="H346" s="61">
        <f t="shared" si="36"/>
        <v>34606.400000000001</v>
      </c>
      <c r="I346" s="61"/>
      <c r="J346" s="61">
        <f t="shared" si="37"/>
        <v>34606.400000000001</v>
      </c>
      <c r="K346" s="61"/>
      <c r="L346" s="61">
        <f t="shared" si="38"/>
        <v>34606.400000000001</v>
      </c>
    </row>
    <row r="347" spans="1:12" ht="23.25" customHeight="1">
      <c r="A347" s="12" t="s">
        <v>13</v>
      </c>
      <c r="B347" s="32" t="s">
        <v>57</v>
      </c>
      <c r="C347" s="32" t="s">
        <v>172</v>
      </c>
      <c r="D347" s="32"/>
      <c r="E347" s="61">
        <f>SUM(E348,E353)</f>
        <v>34606.400000000001</v>
      </c>
      <c r="F347" s="61">
        <f>SUM(F348,F353)</f>
        <v>0</v>
      </c>
      <c r="G347" s="61"/>
      <c r="H347" s="61">
        <f t="shared" si="36"/>
        <v>34606.400000000001</v>
      </c>
      <c r="I347" s="61"/>
      <c r="J347" s="61">
        <f t="shared" si="37"/>
        <v>34606.400000000001</v>
      </c>
      <c r="K347" s="61"/>
      <c r="L347" s="61">
        <f t="shared" si="38"/>
        <v>34606.400000000001</v>
      </c>
    </row>
    <row r="348" spans="1:12" ht="21.75" customHeight="1">
      <c r="A348" s="72" t="s">
        <v>29</v>
      </c>
      <c r="B348" s="32" t="s">
        <v>57</v>
      </c>
      <c r="C348" s="32" t="s">
        <v>190</v>
      </c>
      <c r="D348" s="32"/>
      <c r="E348" s="61">
        <f>SUM(E349,E351)</f>
        <v>24089.7</v>
      </c>
      <c r="F348" s="61"/>
      <c r="G348" s="61"/>
      <c r="H348" s="61">
        <f t="shared" si="36"/>
        <v>24089.7</v>
      </c>
      <c r="I348" s="61"/>
      <c r="J348" s="61">
        <f t="shared" si="37"/>
        <v>24089.7</v>
      </c>
      <c r="K348" s="61"/>
      <c r="L348" s="61">
        <f t="shared" si="38"/>
        <v>24089.7</v>
      </c>
    </row>
    <row r="349" spans="1:12" ht="38.25">
      <c r="A349" s="15" t="s">
        <v>32</v>
      </c>
      <c r="B349" s="18" t="s">
        <v>57</v>
      </c>
      <c r="C349" s="18" t="s">
        <v>365</v>
      </c>
      <c r="D349" s="18"/>
      <c r="E349" s="62">
        <f>SUM(E350)</f>
        <v>2089.6999999999998</v>
      </c>
      <c r="F349" s="62"/>
      <c r="G349" s="62"/>
      <c r="H349" s="61">
        <f t="shared" si="36"/>
        <v>2089.6999999999998</v>
      </c>
      <c r="I349" s="62"/>
      <c r="J349" s="61">
        <f t="shared" si="37"/>
        <v>2089.6999999999998</v>
      </c>
      <c r="K349" s="62"/>
      <c r="L349" s="61">
        <f t="shared" si="38"/>
        <v>2089.6999999999998</v>
      </c>
    </row>
    <row r="350" spans="1:12" ht="19.5" customHeight="1">
      <c r="A350" s="15" t="s">
        <v>241</v>
      </c>
      <c r="B350" s="18" t="s">
        <v>57</v>
      </c>
      <c r="C350" s="18" t="s">
        <v>365</v>
      </c>
      <c r="D350" s="18" t="s">
        <v>240</v>
      </c>
      <c r="E350" s="27">
        <v>2089.6999999999998</v>
      </c>
      <c r="F350" s="27"/>
      <c r="G350" s="27"/>
      <c r="H350" s="61">
        <f t="shared" si="36"/>
        <v>2089.6999999999998</v>
      </c>
      <c r="I350" s="27"/>
      <c r="J350" s="61">
        <f t="shared" si="37"/>
        <v>2089.6999999999998</v>
      </c>
      <c r="K350" s="27"/>
      <c r="L350" s="61">
        <f t="shared" si="38"/>
        <v>2089.6999999999998</v>
      </c>
    </row>
    <row r="351" spans="1:12" ht="41.25" customHeight="1">
      <c r="A351" s="15" t="s">
        <v>33</v>
      </c>
      <c r="B351" s="34" t="s">
        <v>57</v>
      </c>
      <c r="C351" s="34" t="s">
        <v>284</v>
      </c>
      <c r="D351" s="34"/>
      <c r="E351" s="62">
        <f>SUM(E352)</f>
        <v>22000</v>
      </c>
      <c r="F351" s="62"/>
      <c r="G351" s="62"/>
      <c r="H351" s="61">
        <f t="shared" si="36"/>
        <v>22000</v>
      </c>
      <c r="I351" s="62"/>
      <c r="J351" s="61">
        <f t="shared" si="37"/>
        <v>22000</v>
      </c>
      <c r="K351" s="62"/>
      <c r="L351" s="61">
        <f t="shared" si="38"/>
        <v>22000</v>
      </c>
    </row>
    <row r="352" spans="1:12" ht="18" customHeight="1">
      <c r="A352" s="15" t="s">
        <v>241</v>
      </c>
      <c r="B352" s="34" t="s">
        <v>57</v>
      </c>
      <c r="C352" s="34" t="s">
        <v>284</v>
      </c>
      <c r="D352" s="34" t="s">
        <v>240</v>
      </c>
      <c r="E352" s="27">
        <v>22000</v>
      </c>
      <c r="F352" s="27"/>
      <c r="G352" s="27"/>
      <c r="H352" s="61">
        <f t="shared" si="36"/>
        <v>22000</v>
      </c>
      <c r="I352" s="27"/>
      <c r="J352" s="61">
        <f t="shared" si="37"/>
        <v>22000</v>
      </c>
      <c r="K352" s="27"/>
      <c r="L352" s="61">
        <f t="shared" si="38"/>
        <v>22000</v>
      </c>
    </row>
    <row r="353" spans="1:12" ht="19.5" customHeight="1">
      <c r="A353" s="72" t="s">
        <v>35</v>
      </c>
      <c r="B353" s="32" t="s">
        <v>57</v>
      </c>
      <c r="C353" s="32" t="s">
        <v>259</v>
      </c>
      <c r="D353" s="32"/>
      <c r="E353" s="61">
        <f>SUM(E354,E356)</f>
        <v>10516.7</v>
      </c>
      <c r="F353" s="61"/>
      <c r="G353" s="61"/>
      <c r="H353" s="61">
        <f t="shared" si="36"/>
        <v>10516.7</v>
      </c>
      <c r="I353" s="61"/>
      <c r="J353" s="61">
        <f t="shared" si="37"/>
        <v>10516.7</v>
      </c>
      <c r="K353" s="61"/>
      <c r="L353" s="61">
        <f t="shared" si="38"/>
        <v>10516.7</v>
      </c>
    </row>
    <row r="354" spans="1:12" ht="47.25" customHeight="1">
      <c r="A354" s="15" t="s">
        <v>31</v>
      </c>
      <c r="B354" s="18" t="s">
        <v>57</v>
      </c>
      <c r="C354" s="18" t="s">
        <v>366</v>
      </c>
      <c r="D354" s="18"/>
      <c r="E354" s="62">
        <f>E355</f>
        <v>2516.6999999999998</v>
      </c>
      <c r="F354" s="62"/>
      <c r="G354" s="62"/>
      <c r="H354" s="61">
        <f t="shared" si="36"/>
        <v>2516.6999999999998</v>
      </c>
      <c r="I354" s="62"/>
      <c r="J354" s="61">
        <f t="shared" si="37"/>
        <v>2516.6999999999998</v>
      </c>
      <c r="K354" s="62"/>
      <c r="L354" s="61">
        <f t="shared" si="38"/>
        <v>2516.6999999999998</v>
      </c>
    </row>
    <row r="355" spans="1:12" ht="18.75" customHeight="1">
      <c r="A355" s="15" t="s">
        <v>241</v>
      </c>
      <c r="B355" s="18" t="s">
        <v>57</v>
      </c>
      <c r="C355" s="18" t="s">
        <v>366</v>
      </c>
      <c r="D355" s="18" t="s">
        <v>240</v>
      </c>
      <c r="E355" s="62">
        <v>2516.6999999999998</v>
      </c>
      <c r="F355" s="62"/>
      <c r="G355" s="62"/>
      <c r="H355" s="61">
        <f t="shared" si="36"/>
        <v>2516.6999999999998</v>
      </c>
      <c r="I355" s="62"/>
      <c r="J355" s="61">
        <f t="shared" si="37"/>
        <v>2516.6999999999998</v>
      </c>
      <c r="K355" s="62"/>
      <c r="L355" s="61">
        <f t="shared" si="38"/>
        <v>2516.6999999999998</v>
      </c>
    </row>
    <row r="356" spans="1:12" ht="42.75" customHeight="1">
      <c r="A356" s="15" t="s">
        <v>531</v>
      </c>
      <c r="B356" s="34" t="s">
        <v>57</v>
      </c>
      <c r="C356" s="34" t="s">
        <v>285</v>
      </c>
      <c r="D356" s="34"/>
      <c r="E356" s="62">
        <f>E357</f>
        <v>8000</v>
      </c>
      <c r="F356" s="62"/>
      <c r="G356" s="62"/>
      <c r="H356" s="61">
        <f t="shared" si="36"/>
        <v>8000</v>
      </c>
      <c r="I356" s="62"/>
      <c r="J356" s="61">
        <f t="shared" si="37"/>
        <v>8000</v>
      </c>
      <c r="K356" s="62"/>
      <c r="L356" s="61">
        <f t="shared" si="38"/>
        <v>8000</v>
      </c>
    </row>
    <row r="357" spans="1:12" ht="25.5" customHeight="1">
      <c r="A357" s="15" t="s">
        <v>241</v>
      </c>
      <c r="B357" s="34" t="s">
        <v>57</v>
      </c>
      <c r="C357" s="34" t="s">
        <v>285</v>
      </c>
      <c r="D357" s="34" t="s">
        <v>240</v>
      </c>
      <c r="E357" s="27">
        <v>8000</v>
      </c>
      <c r="F357" s="27"/>
      <c r="G357" s="27"/>
      <c r="H357" s="61">
        <f t="shared" si="36"/>
        <v>8000</v>
      </c>
      <c r="I357" s="27"/>
      <c r="J357" s="61">
        <f t="shared" si="37"/>
        <v>8000</v>
      </c>
      <c r="K357" s="27"/>
      <c r="L357" s="61">
        <f t="shared" si="38"/>
        <v>8000</v>
      </c>
    </row>
    <row r="358" spans="1:12" ht="24.75" customHeight="1">
      <c r="A358" s="80" t="s">
        <v>511</v>
      </c>
      <c r="B358" s="81">
        <v>1403</v>
      </c>
      <c r="C358" s="75"/>
      <c r="D358" s="161"/>
      <c r="E358" s="162"/>
      <c r="F358" s="162"/>
      <c r="G358" s="162"/>
      <c r="H358" s="61">
        <f t="shared" si="36"/>
        <v>0</v>
      </c>
      <c r="I358" s="77">
        <f>I359</f>
        <v>1445</v>
      </c>
      <c r="J358" s="61">
        <f t="shared" si="37"/>
        <v>1445</v>
      </c>
      <c r="K358" s="77">
        <f>K359</f>
        <v>1145</v>
      </c>
      <c r="L358" s="61">
        <f t="shared" si="38"/>
        <v>2590</v>
      </c>
    </row>
    <row r="359" spans="1:12" ht="33" customHeight="1">
      <c r="A359" s="71" t="s">
        <v>636</v>
      </c>
      <c r="B359" s="34" t="s">
        <v>510</v>
      </c>
      <c r="C359" s="34" t="s">
        <v>639</v>
      </c>
      <c r="D359" s="34" t="s">
        <v>638</v>
      </c>
      <c r="E359" s="162"/>
      <c r="F359" s="162"/>
      <c r="G359" s="162"/>
      <c r="H359" s="61">
        <f t="shared" si="36"/>
        <v>0</v>
      </c>
      <c r="I359" s="63">
        <v>1445</v>
      </c>
      <c r="J359" s="61">
        <f t="shared" si="37"/>
        <v>1445</v>
      </c>
      <c r="K359" s="63">
        <v>1145</v>
      </c>
      <c r="L359" s="61">
        <f t="shared" si="38"/>
        <v>2590</v>
      </c>
    </row>
    <row r="360" spans="1:12" ht="22.5" hidden="1" customHeight="1">
      <c r="A360" s="161"/>
      <c r="B360" s="161"/>
      <c r="C360" s="161"/>
      <c r="D360" s="161"/>
      <c r="E360" s="162"/>
      <c r="F360" s="162"/>
      <c r="G360" s="162"/>
      <c r="H360" s="162"/>
      <c r="I360" s="162"/>
      <c r="J360" s="162"/>
      <c r="K360" s="162"/>
      <c r="L360" s="162"/>
    </row>
  </sheetData>
  <mergeCells count="6">
    <mergeCell ref="G1:L1"/>
    <mergeCell ref="E3:L3"/>
    <mergeCell ref="B4:L4"/>
    <mergeCell ref="D5:L5"/>
    <mergeCell ref="A6:L6"/>
    <mergeCell ref="C2:L2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72"/>
  <sheetViews>
    <sheetView workbookViewId="0">
      <selection activeCell="N216" sqref="N216"/>
    </sheetView>
  </sheetViews>
  <sheetFormatPr defaultRowHeight="12.75"/>
  <cols>
    <col min="1" max="1" width="43.28515625" style="26" customWidth="1"/>
    <col min="2" max="2" width="13.7109375" style="26" customWidth="1"/>
    <col min="3" max="3" width="9.7109375" style="26" customWidth="1"/>
    <col min="4" max="4" width="9.5703125" style="101" customWidth="1"/>
    <col min="5" max="5" width="13" style="93" hidden="1" customWidth="1"/>
    <col min="6" max="6" width="11.140625" style="93" hidden="1" customWidth="1"/>
    <col min="7" max="7" width="11" style="93" hidden="1" customWidth="1"/>
    <col min="8" max="10" width="11" style="93" customWidth="1"/>
    <col min="11" max="11" width="13" style="93" customWidth="1"/>
    <col min="12" max="13" width="13" style="93" hidden="1" customWidth="1"/>
  </cols>
  <sheetData>
    <row r="2" spans="1:13">
      <c r="G2" s="185" t="s">
        <v>558</v>
      </c>
      <c r="H2" s="185"/>
      <c r="I2" s="185"/>
      <c r="J2" s="185"/>
      <c r="K2" s="186"/>
    </row>
    <row r="3" spans="1:13" ht="46.5" customHeight="1">
      <c r="C3" s="184" t="s">
        <v>641</v>
      </c>
      <c r="D3" s="172"/>
      <c r="E3" s="172"/>
      <c r="F3" s="172"/>
      <c r="G3" s="172"/>
      <c r="H3" s="172"/>
      <c r="I3" s="172"/>
      <c r="J3" s="172"/>
      <c r="K3" s="172"/>
    </row>
    <row r="4" spans="1:13" ht="15.75" customHeight="1">
      <c r="M4" s="113"/>
    </row>
    <row r="5" spans="1:13">
      <c r="A5" s="191" t="s">
        <v>560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0"/>
    </row>
    <row r="6" spans="1:13" ht="44.25" customHeight="1">
      <c r="A6" s="23"/>
      <c r="B6" s="188" t="s">
        <v>555</v>
      </c>
      <c r="C6" s="188"/>
      <c r="D6" s="188"/>
      <c r="E6" s="189"/>
      <c r="F6" s="189"/>
      <c r="G6" s="189"/>
      <c r="H6" s="189"/>
      <c r="I6" s="189"/>
      <c r="J6" s="189"/>
      <c r="K6" s="189"/>
      <c r="L6" s="189"/>
      <c r="M6" s="190"/>
    </row>
    <row r="7" spans="1:13" ht="17.25" hidden="1" customHeight="1">
      <c r="A7" s="24"/>
      <c r="B7" s="24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</row>
    <row r="8" spans="1:13" ht="25.5" customHeight="1">
      <c r="A8" s="24"/>
      <c r="B8" s="24"/>
      <c r="C8" s="35"/>
      <c r="D8" s="92"/>
      <c r="E8" s="187"/>
      <c r="F8" s="187"/>
      <c r="G8" s="187"/>
      <c r="H8" s="187"/>
      <c r="I8" s="187"/>
      <c r="J8" s="187"/>
      <c r="K8" s="187"/>
      <c r="L8" s="187"/>
      <c r="M8" s="187"/>
    </row>
    <row r="9" spans="1:13" ht="46.5" customHeight="1">
      <c r="A9" s="182" t="s">
        <v>581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3"/>
    </row>
    <row r="10" spans="1:13" ht="20.25" customHeight="1">
      <c r="A10" s="25"/>
      <c r="B10" s="25"/>
      <c r="C10" s="25"/>
      <c r="D10" s="102"/>
      <c r="E10" s="94"/>
      <c r="F10" s="94"/>
      <c r="G10" s="94"/>
      <c r="H10" s="94"/>
      <c r="I10" s="94"/>
      <c r="J10" s="94"/>
      <c r="K10" s="94"/>
      <c r="L10" s="94"/>
      <c r="M10" s="94" t="s">
        <v>225</v>
      </c>
    </row>
    <row r="11" spans="1:13" ht="33" customHeight="1">
      <c r="A11" s="36" t="s">
        <v>93</v>
      </c>
      <c r="B11" s="36" t="s">
        <v>113</v>
      </c>
      <c r="C11" s="36" t="s">
        <v>72</v>
      </c>
      <c r="D11" s="103" t="s">
        <v>73</v>
      </c>
      <c r="E11" s="95" t="s">
        <v>530</v>
      </c>
      <c r="F11" s="95" t="s">
        <v>593</v>
      </c>
      <c r="G11" s="95" t="s">
        <v>593</v>
      </c>
      <c r="H11" s="95" t="s">
        <v>594</v>
      </c>
      <c r="I11" s="95" t="s">
        <v>593</v>
      </c>
      <c r="J11" s="95" t="s">
        <v>593</v>
      </c>
      <c r="K11" s="95" t="s">
        <v>600</v>
      </c>
      <c r="L11" s="95" t="s">
        <v>542</v>
      </c>
      <c r="M11" s="95" t="s">
        <v>553</v>
      </c>
    </row>
    <row r="12" spans="1:13" ht="21" customHeight="1">
      <c r="A12" s="37" t="s">
        <v>367</v>
      </c>
      <c r="B12" s="36"/>
      <c r="C12" s="36"/>
      <c r="D12" s="103"/>
      <c r="E12" s="96">
        <f>SUM(E215,E216,E240)+E271</f>
        <v>1078703.3</v>
      </c>
      <c r="F12" s="96">
        <f t="shared" ref="F12:G12" si="0">SUM(F215,F216,F240)+F271</f>
        <v>27028.400000000001</v>
      </c>
      <c r="G12" s="96">
        <f t="shared" si="0"/>
        <v>11566</v>
      </c>
      <c r="H12" s="96">
        <f>E12+F12+G12-0.1</f>
        <v>1117297.5999999999</v>
      </c>
      <c r="I12" s="96">
        <f>I240</f>
        <v>1445</v>
      </c>
      <c r="J12" s="96">
        <v>1145</v>
      </c>
      <c r="K12" s="96">
        <f>H12+I12+J12</f>
        <v>1119887.5999999999</v>
      </c>
      <c r="L12" s="96">
        <f>SUM(L215,L216,L240)+L271</f>
        <v>981261.7</v>
      </c>
      <c r="M12" s="96">
        <f>SUM(M215,M216,M240)+M271</f>
        <v>999495</v>
      </c>
    </row>
    <row r="13" spans="1:13" ht="38.25" hidden="1" customHeight="1">
      <c r="A13" s="115" t="s">
        <v>582</v>
      </c>
      <c r="B13" s="38" t="s">
        <v>186</v>
      </c>
      <c r="C13" s="38"/>
      <c r="D13" s="104"/>
      <c r="E13" s="96">
        <f>E14</f>
        <v>16829</v>
      </c>
      <c r="F13" s="96"/>
      <c r="G13" s="96"/>
      <c r="H13" s="96">
        <f t="shared" ref="H13:H76" si="1">E13+F13+G13</f>
        <v>16829</v>
      </c>
      <c r="I13" s="96"/>
      <c r="J13" s="96"/>
      <c r="K13" s="96">
        <f t="shared" ref="K13:K76" si="2">H13+I13+J13</f>
        <v>16829</v>
      </c>
      <c r="L13" s="96">
        <f>L14</f>
        <v>16829</v>
      </c>
      <c r="M13" s="96">
        <f>M14</f>
        <v>16829</v>
      </c>
    </row>
    <row r="14" spans="1:13" ht="21" hidden="1" customHeight="1">
      <c r="A14" s="17" t="s">
        <v>65</v>
      </c>
      <c r="B14" s="39" t="s">
        <v>465</v>
      </c>
      <c r="C14" s="39" t="s">
        <v>153</v>
      </c>
      <c r="D14" s="51"/>
      <c r="E14" s="97">
        <f>E15+E17+E21+E24+E26</f>
        <v>16829</v>
      </c>
      <c r="F14" s="97"/>
      <c r="G14" s="97"/>
      <c r="H14" s="96">
        <f t="shared" si="1"/>
        <v>16829</v>
      </c>
      <c r="I14" s="97"/>
      <c r="J14" s="97"/>
      <c r="K14" s="96">
        <f t="shared" si="2"/>
        <v>16829</v>
      </c>
      <c r="L14" s="97">
        <f>L15+L17+L21+L24+L26</f>
        <v>16829</v>
      </c>
      <c r="M14" s="97">
        <f t="shared" ref="M14" si="3">M15+M17+M21+M24+M26</f>
        <v>16829</v>
      </c>
    </row>
    <row r="15" spans="1:13" ht="27.75" hidden="1" customHeight="1">
      <c r="A15" s="17" t="s">
        <v>212</v>
      </c>
      <c r="B15" s="39" t="s">
        <v>386</v>
      </c>
      <c r="C15" s="39" t="s">
        <v>236</v>
      </c>
      <c r="D15" s="51"/>
      <c r="E15" s="97">
        <f>SUM(E16)</f>
        <v>10829</v>
      </c>
      <c r="F15" s="97"/>
      <c r="G15" s="97"/>
      <c r="H15" s="96">
        <f t="shared" si="1"/>
        <v>10829</v>
      </c>
      <c r="I15" s="97"/>
      <c r="J15" s="97"/>
      <c r="K15" s="96">
        <f t="shared" si="2"/>
        <v>10829</v>
      </c>
      <c r="L15" s="97">
        <f>SUM(L16)</f>
        <v>10829</v>
      </c>
      <c r="M15" s="97">
        <f>SUM(M16)</f>
        <v>10829</v>
      </c>
    </row>
    <row r="16" spans="1:13" ht="25.5" hidden="1" customHeight="1">
      <c r="A16" s="17" t="s">
        <v>87</v>
      </c>
      <c r="B16" s="39" t="s">
        <v>386</v>
      </c>
      <c r="C16" s="39" t="s">
        <v>236</v>
      </c>
      <c r="D16" s="51" t="s">
        <v>86</v>
      </c>
      <c r="E16" s="97">
        <v>10829</v>
      </c>
      <c r="F16" s="97"/>
      <c r="G16" s="97"/>
      <c r="H16" s="96">
        <f t="shared" si="1"/>
        <v>10829</v>
      </c>
      <c r="I16" s="97"/>
      <c r="J16" s="97"/>
      <c r="K16" s="96">
        <f t="shared" si="2"/>
        <v>10829</v>
      </c>
      <c r="L16" s="97">
        <v>10829</v>
      </c>
      <c r="M16" s="97">
        <v>10829</v>
      </c>
    </row>
    <row r="17" spans="1:13" ht="26.25" hidden="1" customHeight="1">
      <c r="A17" s="8" t="s">
        <v>201</v>
      </c>
      <c r="B17" s="39" t="s">
        <v>338</v>
      </c>
      <c r="C17" s="39"/>
      <c r="D17" s="51"/>
      <c r="E17" s="97">
        <f>E18</f>
        <v>800</v>
      </c>
      <c r="F17" s="97"/>
      <c r="G17" s="97"/>
      <c r="H17" s="96">
        <f t="shared" si="1"/>
        <v>800</v>
      </c>
      <c r="I17" s="97"/>
      <c r="J17" s="97"/>
      <c r="K17" s="96">
        <f t="shared" si="2"/>
        <v>800</v>
      </c>
      <c r="L17" s="97">
        <f>L18</f>
        <v>800</v>
      </c>
      <c r="M17" s="97">
        <f>M18</f>
        <v>800</v>
      </c>
    </row>
    <row r="18" spans="1:13" ht="22.5" hidden="1" customHeight="1">
      <c r="A18" s="17" t="s">
        <v>26</v>
      </c>
      <c r="B18" s="39" t="s">
        <v>338</v>
      </c>
      <c r="C18" s="39" t="s">
        <v>243</v>
      </c>
      <c r="D18" s="51"/>
      <c r="E18" s="97">
        <f>E19+E20</f>
        <v>800</v>
      </c>
      <c r="F18" s="97"/>
      <c r="G18" s="97"/>
      <c r="H18" s="96">
        <f t="shared" si="1"/>
        <v>800</v>
      </c>
      <c r="I18" s="97"/>
      <c r="J18" s="97"/>
      <c r="K18" s="96">
        <f t="shared" si="2"/>
        <v>800</v>
      </c>
      <c r="L18" s="97">
        <f t="shared" ref="L18:M18" si="4">L19+L20</f>
        <v>800</v>
      </c>
      <c r="M18" s="97">
        <f t="shared" si="4"/>
        <v>800</v>
      </c>
    </row>
    <row r="19" spans="1:13" ht="30.75" hidden="1" customHeight="1">
      <c r="A19" s="40" t="s">
        <v>115</v>
      </c>
      <c r="B19" s="39" t="s">
        <v>338</v>
      </c>
      <c r="C19" s="39" t="s">
        <v>243</v>
      </c>
      <c r="D19" s="51" t="s">
        <v>114</v>
      </c>
      <c r="E19" s="97">
        <v>700</v>
      </c>
      <c r="F19" s="97"/>
      <c r="G19" s="97"/>
      <c r="H19" s="96">
        <f t="shared" si="1"/>
        <v>700</v>
      </c>
      <c r="I19" s="97"/>
      <c r="J19" s="97"/>
      <c r="K19" s="96">
        <f t="shared" si="2"/>
        <v>700</v>
      </c>
      <c r="L19" s="97">
        <v>700</v>
      </c>
      <c r="M19" s="97">
        <v>700</v>
      </c>
    </row>
    <row r="20" spans="1:13" ht="22.5" hidden="1" customHeight="1">
      <c r="A20" s="74" t="s">
        <v>216</v>
      </c>
      <c r="B20" s="39" t="s">
        <v>338</v>
      </c>
      <c r="C20" s="39" t="s">
        <v>243</v>
      </c>
      <c r="D20" s="51" t="s">
        <v>86</v>
      </c>
      <c r="E20" s="97">
        <v>100</v>
      </c>
      <c r="F20" s="97"/>
      <c r="G20" s="97"/>
      <c r="H20" s="96">
        <f t="shared" si="1"/>
        <v>100</v>
      </c>
      <c r="I20" s="97"/>
      <c r="J20" s="97"/>
      <c r="K20" s="96">
        <f t="shared" si="2"/>
        <v>100</v>
      </c>
      <c r="L20" s="97">
        <v>100</v>
      </c>
      <c r="M20" s="97">
        <v>100</v>
      </c>
    </row>
    <row r="21" spans="1:13" ht="29.25" hidden="1" customHeight="1">
      <c r="A21" s="17" t="s">
        <v>202</v>
      </c>
      <c r="B21" s="39" t="s">
        <v>563</v>
      </c>
      <c r="C21" s="39"/>
      <c r="D21" s="51"/>
      <c r="E21" s="97">
        <f>E22+E23</f>
        <v>5000</v>
      </c>
      <c r="F21" s="97"/>
      <c r="G21" s="97"/>
      <c r="H21" s="96">
        <f t="shared" si="1"/>
        <v>5000</v>
      </c>
      <c r="I21" s="97"/>
      <c r="J21" s="97"/>
      <c r="K21" s="96">
        <f t="shared" si="2"/>
        <v>5000</v>
      </c>
      <c r="L21" s="97">
        <f t="shared" ref="L21:M21" si="5">L22+L23</f>
        <v>5000</v>
      </c>
      <c r="M21" s="97">
        <f t="shared" si="5"/>
        <v>5000</v>
      </c>
    </row>
    <row r="22" spans="1:13" ht="29.25" hidden="1" customHeight="1">
      <c r="A22" s="40" t="s">
        <v>115</v>
      </c>
      <c r="B22" s="39" t="s">
        <v>339</v>
      </c>
      <c r="C22" s="39" t="s">
        <v>243</v>
      </c>
      <c r="D22" s="51" t="s">
        <v>114</v>
      </c>
      <c r="E22" s="97">
        <v>1000</v>
      </c>
      <c r="F22" s="97"/>
      <c r="G22" s="97"/>
      <c r="H22" s="96">
        <f t="shared" si="1"/>
        <v>1000</v>
      </c>
      <c r="I22" s="97"/>
      <c r="J22" s="97"/>
      <c r="K22" s="96">
        <f t="shared" si="2"/>
        <v>1000</v>
      </c>
      <c r="L22" s="97">
        <v>1000</v>
      </c>
      <c r="M22" s="97">
        <v>1000</v>
      </c>
    </row>
    <row r="23" spans="1:13" ht="19.5" hidden="1" customHeight="1">
      <c r="A23" s="41" t="s">
        <v>216</v>
      </c>
      <c r="B23" s="39" t="s">
        <v>339</v>
      </c>
      <c r="C23" s="39" t="s">
        <v>243</v>
      </c>
      <c r="D23" s="51" t="s">
        <v>226</v>
      </c>
      <c r="E23" s="97">
        <v>4000</v>
      </c>
      <c r="F23" s="97"/>
      <c r="G23" s="97"/>
      <c r="H23" s="96">
        <f t="shared" si="1"/>
        <v>4000</v>
      </c>
      <c r="I23" s="97"/>
      <c r="J23" s="97"/>
      <c r="K23" s="96">
        <f t="shared" si="2"/>
        <v>4000</v>
      </c>
      <c r="L23" s="97">
        <v>4000</v>
      </c>
      <c r="M23" s="97">
        <v>4000</v>
      </c>
    </row>
    <row r="24" spans="1:13" ht="17.25" hidden="1" customHeight="1">
      <c r="A24" s="42" t="s">
        <v>395</v>
      </c>
      <c r="B24" s="39" t="s">
        <v>393</v>
      </c>
      <c r="C24" s="39" t="s">
        <v>243</v>
      </c>
      <c r="D24" s="51"/>
      <c r="E24" s="97">
        <v>100</v>
      </c>
      <c r="F24" s="97"/>
      <c r="G24" s="97"/>
      <c r="H24" s="96">
        <f t="shared" si="1"/>
        <v>100</v>
      </c>
      <c r="I24" s="97"/>
      <c r="J24" s="97"/>
      <c r="K24" s="96">
        <f t="shared" si="2"/>
        <v>100</v>
      </c>
      <c r="L24" s="97">
        <v>100</v>
      </c>
      <c r="M24" s="97">
        <v>100</v>
      </c>
    </row>
    <row r="25" spans="1:13" ht="27.75" hidden="1" customHeight="1">
      <c r="A25" s="40" t="s">
        <v>115</v>
      </c>
      <c r="B25" s="39" t="s">
        <v>393</v>
      </c>
      <c r="C25" s="39" t="s">
        <v>243</v>
      </c>
      <c r="D25" s="51" t="s">
        <v>114</v>
      </c>
      <c r="E25" s="97">
        <v>100</v>
      </c>
      <c r="F25" s="97"/>
      <c r="G25" s="97"/>
      <c r="H25" s="96">
        <f t="shared" si="1"/>
        <v>100</v>
      </c>
      <c r="I25" s="97"/>
      <c r="J25" s="97"/>
      <c r="K25" s="96">
        <f t="shared" si="2"/>
        <v>100</v>
      </c>
      <c r="L25" s="97">
        <v>100</v>
      </c>
      <c r="M25" s="97">
        <v>100</v>
      </c>
    </row>
    <row r="26" spans="1:13" ht="20.25" hidden="1" customHeight="1">
      <c r="A26" s="42" t="s">
        <v>482</v>
      </c>
      <c r="B26" s="39" t="s">
        <v>481</v>
      </c>
      <c r="C26" s="39" t="s">
        <v>243</v>
      </c>
      <c r="D26" s="51"/>
      <c r="E26" s="97">
        <f>E27</f>
        <v>100</v>
      </c>
      <c r="F26" s="97"/>
      <c r="G26" s="97"/>
      <c r="H26" s="96">
        <f t="shared" si="1"/>
        <v>100</v>
      </c>
      <c r="I26" s="97"/>
      <c r="J26" s="97"/>
      <c r="K26" s="96">
        <f t="shared" si="2"/>
        <v>100</v>
      </c>
      <c r="L26" s="97">
        <f>L27</f>
        <v>100</v>
      </c>
      <c r="M26" s="97">
        <f>M27</f>
        <v>100</v>
      </c>
    </row>
    <row r="27" spans="1:13" ht="28.5" hidden="1" customHeight="1">
      <c r="A27" s="40" t="s">
        <v>115</v>
      </c>
      <c r="B27" s="39" t="s">
        <v>481</v>
      </c>
      <c r="C27" s="39" t="s">
        <v>243</v>
      </c>
      <c r="D27" s="51" t="s">
        <v>114</v>
      </c>
      <c r="E27" s="97">
        <v>100</v>
      </c>
      <c r="F27" s="97"/>
      <c r="G27" s="97"/>
      <c r="H27" s="96">
        <f t="shared" si="1"/>
        <v>100</v>
      </c>
      <c r="I27" s="97"/>
      <c r="J27" s="97"/>
      <c r="K27" s="96">
        <f t="shared" si="2"/>
        <v>100</v>
      </c>
      <c r="L27" s="97">
        <v>100</v>
      </c>
      <c r="M27" s="97">
        <v>100</v>
      </c>
    </row>
    <row r="28" spans="1:13" ht="39" hidden="1" customHeight="1">
      <c r="A28" s="116" t="s">
        <v>568</v>
      </c>
      <c r="B28" s="38" t="s">
        <v>183</v>
      </c>
      <c r="C28" s="43" t="s">
        <v>235</v>
      </c>
      <c r="D28" s="104"/>
      <c r="E28" s="96">
        <f t="shared" ref="E28:M29" si="6">E29</f>
        <v>1000</v>
      </c>
      <c r="F28" s="96"/>
      <c r="G28" s="96"/>
      <c r="H28" s="96">
        <f t="shared" si="1"/>
        <v>1000</v>
      </c>
      <c r="I28" s="96"/>
      <c r="J28" s="96"/>
      <c r="K28" s="96">
        <f t="shared" si="2"/>
        <v>1000</v>
      </c>
      <c r="L28" s="96">
        <f t="shared" si="6"/>
        <v>1000</v>
      </c>
      <c r="M28" s="96">
        <f t="shared" si="6"/>
        <v>1000</v>
      </c>
    </row>
    <row r="29" spans="1:13" ht="24.75" hidden="1" customHeight="1">
      <c r="A29" s="17" t="s">
        <v>316</v>
      </c>
      <c r="B29" s="39" t="s">
        <v>317</v>
      </c>
      <c r="C29" s="44"/>
      <c r="D29" s="51"/>
      <c r="E29" s="97">
        <f t="shared" si="6"/>
        <v>1000</v>
      </c>
      <c r="F29" s="97"/>
      <c r="G29" s="97"/>
      <c r="H29" s="96">
        <f t="shared" si="1"/>
        <v>1000</v>
      </c>
      <c r="I29" s="97"/>
      <c r="J29" s="97"/>
      <c r="K29" s="96">
        <f t="shared" si="2"/>
        <v>1000</v>
      </c>
      <c r="L29" s="97">
        <f t="shared" si="6"/>
        <v>1000</v>
      </c>
      <c r="M29" s="97">
        <f t="shared" si="6"/>
        <v>1000</v>
      </c>
    </row>
    <row r="30" spans="1:13" ht="24.95" hidden="1" customHeight="1">
      <c r="A30" s="40" t="s">
        <v>1</v>
      </c>
      <c r="B30" s="39" t="s">
        <v>360</v>
      </c>
      <c r="C30" s="44"/>
      <c r="D30" s="51"/>
      <c r="E30" s="97">
        <v>1000</v>
      </c>
      <c r="F30" s="97"/>
      <c r="G30" s="97"/>
      <c r="H30" s="96">
        <f t="shared" si="1"/>
        <v>1000</v>
      </c>
      <c r="I30" s="97"/>
      <c r="J30" s="97"/>
      <c r="K30" s="96">
        <f t="shared" si="2"/>
        <v>1000</v>
      </c>
      <c r="L30" s="97">
        <v>1000</v>
      </c>
      <c r="M30" s="97">
        <v>1000</v>
      </c>
    </row>
    <row r="31" spans="1:13" ht="42" hidden="1" customHeight="1">
      <c r="A31" s="117" t="s">
        <v>583</v>
      </c>
      <c r="B31" s="38" t="s">
        <v>261</v>
      </c>
      <c r="C31" s="38"/>
      <c r="D31" s="51"/>
      <c r="E31" s="96">
        <f>SUM(E32,E37)</f>
        <v>99671.900000000009</v>
      </c>
      <c r="F31" s="96">
        <f>F32+F37</f>
        <v>2661.7999999999997</v>
      </c>
      <c r="G31" s="96"/>
      <c r="H31" s="96">
        <f t="shared" si="1"/>
        <v>102333.70000000001</v>
      </c>
      <c r="I31" s="96">
        <f>I37</f>
        <v>2000</v>
      </c>
      <c r="J31" s="96"/>
      <c r="K31" s="96">
        <f t="shared" si="2"/>
        <v>104333.70000000001</v>
      </c>
      <c r="L31" s="96">
        <f>SUM(L32,L37)</f>
        <v>101406.1</v>
      </c>
      <c r="M31" s="96">
        <f>SUM(M32,M37)</f>
        <v>101279.2</v>
      </c>
    </row>
    <row r="32" spans="1:13" ht="24.95" hidden="1" customHeight="1">
      <c r="A32" s="45" t="s">
        <v>2</v>
      </c>
      <c r="B32" s="38" t="s">
        <v>262</v>
      </c>
      <c r="C32" s="38"/>
      <c r="D32" s="104"/>
      <c r="E32" s="96">
        <f>SUM(E34)</f>
        <v>23200</v>
      </c>
      <c r="F32" s="96"/>
      <c r="G32" s="96"/>
      <c r="H32" s="96">
        <f t="shared" si="1"/>
        <v>23200</v>
      </c>
      <c r="I32" s="96"/>
      <c r="J32" s="96"/>
      <c r="K32" s="96">
        <f t="shared" si="2"/>
        <v>23200</v>
      </c>
      <c r="L32" s="96">
        <f>SUM(L34)</f>
        <v>21000</v>
      </c>
      <c r="M32" s="96">
        <f>SUM(M34)</f>
        <v>21000</v>
      </c>
    </row>
    <row r="33" spans="1:13" ht="24.95" hidden="1" customHeight="1">
      <c r="A33" s="11" t="s">
        <v>356</v>
      </c>
      <c r="B33" s="39" t="s">
        <v>357</v>
      </c>
      <c r="C33" s="38"/>
      <c r="D33" s="104"/>
      <c r="E33" s="97">
        <f>SUM(E34)</f>
        <v>23200</v>
      </c>
      <c r="F33" s="97"/>
      <c r="G33" s="97"/>
      <c r="H33" s="96">
        <f t="shared" si="1"/>
        <v>23200</v>
      </c>
      <c r="I33" s="97"/>
      <c r="J33" s="97"/>
      <c r="K33" s="96">
        <f t="shared" si="2"/>
        <v>23200</v>
      </c>
      <c r="L33" s="97">
        <f>SUM(L34)</f>
        <v>21000</v>
      </c>
      <c r="M33" s="97">
        <f>SUM(M34)</f>
        <v>21000</v>
      </c>
    </row>
    <row r="34" spans="1:13" ht="24.95" hidden="1" customHeight="1">
      <c r="A34" s="40" t="s">
        <v>3</v>
      </c>
      <c r="B34" s="39" t="s">
        <v>358</v>
      </c>
      <c r="C34" s="39"/>
      <c r="D34" s="51"/>
      <c r="E34" s="97">
        <f t="shared" ref="E34:M35" si="7">E35</f>
        <v>23200</v>
      </c>
      <c r="F34" s="97"/>
      <c r="G34" s="97"/>
      <c r="H34" s="96">
        <f t="shared" si="1"/>
        <v>23200</v>
      </c>
      <c r="I34" s="97"/>
      <c r="J34" s="97"/>
      <c r="K34" s="96">
        <f t="shared" si="2"/>
        <v>23200</v>
      </c>
      <c r="L34" s="97">
        <f t="shared" si="7"/>
        <v>21000</v>
      </c>
      <c r="M34" s="97">
        <f t="shared" si="7"/>
        <v>21000</v>
      </c>
    </row>
    <row r="35" spans="1:13" ht="18.75" hidden="1" customHeight="1">
      <c r="A35" s="8" t="s">
        <v>99</v>
      </c>
      <c r="B35" s="39" t="s">
        <v>358</v>
      </c>
      <c r="C35" s="39" t="s">
        <v>98</v>
      </c>
      <c r="D35" s="51"/>
      <c r="E35" s="97">
        <f t="shared" si="7"/>
        <v>23200</v>
      </c>
      <c r="F35" s="97"/>
      <c r="G35" s="97"/>
      <c r="H35" s="96">
        <f t="shared" si="1"/>
        <v>23200</v>
      </c>
      <c r="I35" s="97"/>
      <c r="J35" s="97"/>
      <c r="K35" s="96">
        <f t="shared" si="2"/>
        <v>23200</v>
      </c>
      <c r="L35" s="97">
        <f t="shared" si="7"/>
        <v>21000</v>
      </c>
      <c r="M35" s="97">
        <f t="shared" si="7"/>
        <v>21000</v>
      </c>
    </row>
    <row r="36" spans="1:13" ht="24" hidden="1" customHeight="1">
      <c r="A36" s="40" t="s">
        <v>222</v>
      </c>
      <c r="B36" s="39" t="s">
        <v>358</v>
      </c>
      <c r="C36" s="39" t="s">
        <v>381</v>
      </c>
      <c r="D36" s="51" t="s">
        <v>426</v>
      </c>
      <c r="E36" s="97">
        <v>23200</v>
      </c>
      <c r="F36" s="97"/>
      <c r="G36" s="97"/>
      <c r="H36" s="96">
        <f t="shared" si="1"/>
        <v>23200</v>
      </c>
      <c r="I36" s="97"/>
      <c r="J36" s="97"/>
      <c r="K36" s="96">
        <f t="shared" si="2"/>
        <v>23200</v>
      </c>
      <c r="L36" s="97">
        <v>21000</v>
      </c>
      <c r="M36" s="97">
        <v>21000</v>
      </c>
    </row>
    <row r="37" spans="1:13" ht="36" hidden="1" customHeight="1">
      <c r="A37" s="45" t="s">
        <v>17</v>
      </c>
      <c r="B37" s="38" t="s">
        <v>287</v>
      </c>
      <c r="C37" s="38"/>
      <c r="D37" s="104"/>
      <c r="E37" s="96">
        <f>E38+E48+E53+E59+E62</f>
        <v>76471.900000000009</v>
      </c>
      <c r="F37" s="96">
        <f>F38+F57+F62</f>
        <v>2661.7999999999997</v>
      </c>
      <c r="G37" s="96"/>
      <c r="H37" s="96">
        <f t="shared" si="1"/>
        <v>79133.700000000012</v>
      </c>
      <c r="I37" s="96">
        <f>I38</f>
        <v>2000</v>
      </c>
      <c r="J37" s="96"/>
      <c r="K37" s="96">
        <f t="shared" si="2"/>
        <v>81133.700000000012</v>
      </c>
      <c r="L37" s="96">
        <f>L38+L48+L53+L59+L62</f>
        <v>80406.100000000006</v>
      </c>
      <c r="M37" s="96">
        <f>M38+M48+M53+M59+M62</f>
        <v>80279.199999999997</v>
      </c>
    </row>
    <row r="38" spans="1:13" ht="27.75" hidden="1" customHeight="1">
      <c r="A38" s="40" t="s">
        <v>407</v>
      </c>
      <c r="B38" s="39" t="s">
        <v>347</v>
      </c>
      <c r="C38" s="39"/>
      <c r="D38" s="51"/>
      <c r="E38" s="96">
        <f>SUM(E39)</f>
        <v>40284.300000000003</v>
      </c>
      <c r="F38" s="96">
        <f>F39</f>
        <v>3112.6</v>
      </c>
      <c r="G38" s="96"/>
      <c r="H38" s="96">
        <f t="shared" si="1"/>
        <v>43396.9</v>
      </c>
      <c r="I38" s="96">
        <f>I39</f>
        <v>2000</v>
      </c>
      <c r="J38" s="96"/>
      <c r="K38" s="96">
        <f t="shared" si="2"/>
        <v>45396.9</v>
      </c>
      <c r="L38" s="96">
        <f>SUM(L39)</f>
        <v>42840.3</v>
      </c>
      <c r="M38" s="96">
        <f>SUM(M39)</f>
        <v>45845.2</v>
      </c>
    </row>
    <row r="39" spans="1:13" ht="20.25" hidden="1" customHeight="1">
      <c r="A39" s="17" t="s">
        <v>52</v>
      </c>
      <c r="B39" s="39" t="s">
        <v>347</v>
      </c>
      <c r="C39" s="39" t="s">
        <v>53</v>
      </c>
      <c r="D39" s="51"/>
      <c r="E39" s="97">
        <f>E40+E42</f>
        <v>40284.300000000003</v>
      </c>
      <c r="F39" s="97">
        <f>F40+F44</f>
        <v>3112.6</v>
      </c>
      <c r="G39" s="97"/>
      <c r="H39" s="96">
        <f t="shared" si="1"/>
        <v>43396.9</v>
      </c>
      <c r="I39" s="97">
        <f>I42</f>
        <v>2000</v>
      </c>
      <c r="J39" s="97"/>
      <c r="K39" s="96">
        <f t="shared" si="2"/>
        <v>45396.9</v>
      </c>
      <c r="L39" s="97">
        <f>L40+L42</f>
        <v>42840.3</v>
      </c>
      <c r="M39" s="97">
        <f>M40+M42</f>
        <v>45845.2</v>
      </c>
    </row>
    <row r="40" spans="1:13" ht="31.5" hidden="1" customHeight="1">
      <c r="A40" s="11" t="s">
        <v>211</v>
      </c>
      <c r="B40" s="39" t="s">
        <v>354</v>
      </c>
      <c r="C40" s="39" t="s">
        <v>54</v>
      </c>
      <c r="D40" s="51"/>
      <c r="E40" s="97">
        <f>SUM(E41)</f>
        <v>32950</v>
      </c>
      <c r="F40" s="97">
        <f>F41</f>
        <v>3050</v>
      </c>
      <c r="G40" s="97"/>
      <c r="H40" s="96">
        <f t="shared" si="1"/>
        <v>36000</v>
      </c>
      <c r="I40" s="97"/>
      <c r="J40" s="97"/>
      <c r="K40" s="96">
        <f t="shared" si="2"/>
        <v>36000</v>
      </c>
      <c r="L40" s="97">
        <f>SUM(L41)</f>
        <v>36000</v>
      </c>
      <c r="M40" s="97">
        <f>SUM(M41)</f>
        <v>39000</v>
      </c>
    </row>
    <row r="41" spans="1:13" ht="24.75" hidden="1" customHeight="1">
      <c r="A41" s="40" t="s">
        <v>84</v>
      </c>
      <c r="B41" s="39" t="s">
        <v>354</v>
      </c>
      <c r="C41" s="39" t="s">
        <v>54</v>
      </c>
      <c r="D41" s="51" t="s">
        <v>426</v>
      </c>
      <c r="E41" s="98">
        <v>32950</v>
      </c>
      <c r="F41" s="98">
        <v>3050</v>
      </c>
      <c r="G41" s="98"/>
      <c r="H41" s="96">
        <f t="shared" si="1"/>
        <v>36000</v>
      </c>
      <c r="I41" s="98"/>
      <c r="J41" s="98"/>
      <c r="K41" s="96">
        <f t="shared" si="2"/>
        <v>36000</v>
      </c>
      <c r="L41" s="98">
        <v>36000</v>
      </c>
      <c r="M41" s="98">
        <v>39000</v>
      </c>
    </row>
    <row r="42" spans="1:13" ht="21" hidden="1" customHeight="1">
      <c r="A42" s="17" t="s">
        <v>220</v>
      </c>
      <c r="B42" s="39" t="s">
        <v>355</v>
      </c>
      <c r="C42" s="39" t="s">
        <v>54</v>
      </c>
      <c r="D42" s="51"/>
      <c r="E42" s="97">
        <f>E43+E44+E45+E46+E47</f>
        <v>7334.3</v>
      </c>
      <c r="F42" s="97"/>
      <c r="G42" s="97"/>
      <c r="H42" s="96">
        <f t="shared" si="1"/>
        <v>7334.3</v>
      </c>
      <c r="I42" s="97">
        <f>I43</f>
        <v>2000</v>
      </c>
      <c r="J42" s="97"/>
      <c r="K42" s="96">
        <f t="shared" si="2"/>
        <v>9334.2999999999993</v>
      </c>
      <c r="L42" s="97">
        <f>L43+L44+L45+L46+L47</f>
        <v>6840.3</v>
      </c>
      <c r="M42" s="97">
        <f>M43+M44+M45+M46+M47</f>
        <v>6845.2</v>
      </c>
    </row>
    <row r="43" spans="1:13" ht="24.75" hidden="1" customHeight="1">
      <c r="A43" s="40" t="s">
        <v>84</v>
      </c>
      <c r="B43" s="39" t="s">
        <v>355</v>
      </c>
      <c r="C43" s="39" t="s">
        <v>54</v>
      </c>
      <c r="D43" s="51" t="s">
        <v>426</v>
      </c>
      <c r="E43" s="62">
        <v>6494</v>
      </c>
      <c r="F43" s="62"/>
      <c r="G43" s="62"/>
      <c r="H43" s="96">
        <f t="shared" si="1"/>
        <v>6494</v>
      </c>
      <c r="I43" s="62">
        <v>2000</v>
      </c>
      <c r="J43" s="62"/>
      <c r="K43" s="96">
        <f t="shared" si="2"/>
        <v>8494</v>
      </c>
      <c r="L43" s="62">
        <v>6000</v>
      </c>
      <c r="M43" s="62">
        <v>6000</v>
      </c>
    </row>
    <row r="44" spans="1:13" ht="27.75" hidden="1" customHeight="1">
      <c r="A44" s="40" t="s">
        <v>502</v>
      </c>
      <c r="B44" s="39" t="s">
        <v>496</v>
      </c>
      <c r="C44" s="44" t="s">
        <v>54</v>
      </c>
      <c r="D44" s="51" t="s">
        <v>471</v>
      </c>
      <c r="E44" s="63">
        <v>831.3</v>
      </c>
      <c r="F44" s="63">
        <v>62.6</v>
      </c>
      <c r="G44" s="63"/>
      <c r="H44" s="96">
        <f t="shared" si="1"/>
        <v>893.9</v>
      </c>
      <c r="I44" s="63"/>
      <c r="J44" s="63"/>
      <c r="K44" s="96">
        <f t="shared" si="2"/>
        <v>893.9</v>
      </c>
      <c r="L44" s="63">
        <v>831.3</v>
      </c>
      <c r="M44" s="63">
        <v>836.2</v>
      </c>
    </row>
    <row r="45" spans="1:13" ht="20.100000000000001" hidden="1" customHeight="1">
      <c r="A45" s="40" t="s">
        <v>469</v>
      </c>
      <c r="B45" s="39" t="s">
        <v>497</v>
      </c>
      <c r="C45" s="39" t="s">
        <v>54</v>
      </c>
      <c r="D45" s="51" t="s">
        <v>471</v>
      </c>
      <c r="E45" s="62">
        <v>9</v>
      </c>
      <c r="F45" s="62"/>
      <c r="G45" s="62"/>
      <c r="H45" s="96">
        <f t="shared" si="1"/>
        <v>9</v>
      </c>
      <c r="I45" s="62"/>
      <c r="J45" s="62"/>
      <c r="K45" s="96">
        <f t="shared" si="2"/>
        <v>9</v>
      </c>
      <c r="L45" s="62">
        <v>9</v>
      </c>
      <c r="M45" s="62">
        <v>9</v>
      </c>
    </row>
    <row r="46" spans="1:13" ht="20.100000000000001" hidden="1" customHeight="1">
      <c r="A46" s="40" t="s">
        <v>502</v>
      </c>
      <c r="B46" s="39" t="s">
        <v>496</v>
      </c>
      <c r="C46" s="39" t="s">
        <v>54</v>
      </c>
      <c r="D46" s="51" t="s">
        <v>471</v>
      </c>
      <c r="E46" s="97"/>
      <c r="F46" s="97"/>
      <c r="G46" s="97"/>
      <c r="H46" s="96">
        <f t="shared" si="1"/>
        <v>0</v>
      </c>
      <c r="I46" s="97"/>
      <c r="J46" s="97"/>
      <c r="K46" s="96">
        <f t="shared" si="2"/>
        <v>0</v>
      </c>
      <c r="L46" s="97"/>
      <c r="M46" s="97"/>
    </row>
    <row r="47" spans="1:13" ht="27.75" hidden="1" customHeight="1">
      <c r="A47" s="40" t="s">
        <v>469</v>
      </c>
      <c r="B47" s="39" t="s">
        <v>497</v>
      </c>
      <c r="C47" s="39" t="s">
        <v>54</v>
      </c>
      <c r="D47" s="51" t="s">
        <v>471</v>
      </c>
      <c r="E47" s="97"/>
      <c r="F47" s="97"/>
      <c r="G47" s="97"/>
      <c r="H47" s="96">
        <f t="shared" si="1"/>
        <v>0</v>
      </c>
      <c r="I47" s="97"/>
      <c r="J47" s="97"/>
      <c r="K47" s="96">
        <f t="shared" si="2"/>
        <v>0</v>
      </c>
      <c r="L47" s="97"/>
      <c r="M47" s="97"/>
    </row>
    <row r="48" spans="1:13" ht="24.75" hidden="1" customHeight="1">
      <c r="A48" s="40" t="s">
        <v>408</v>
      </c>
      <c r="B48" s="39" t="s">
        <v>564</v>
      </c>
      <c r="C48" s="39"/>
      <c r="D48" s="51"/>
      <c r="E48" s="96">
        <f>E49</f>
        <v>6585</v>
      </c>
      <c r="F48" s="96"/>
      <c r="G48" s="96"/>
      <c r="H48" s="96">
        <f t="shared" si="1"/>
        <v>6585</v>
      </c>
      <c r="I48" s="96"/>
      <c r="J48" s="96"/>
      <c r="K48" s="96">
        <f t="shared" si="2"/>
        <v>6585</v>
      </c>
      <c r="L48" s="96">
        <f>SUM(L51)</f>
        <v>6285</v>
      </c>
      <c r="M48" s="96">
        <f>SUM(M51)</f>
        <v>6285</v>
      </c>
    </row>
    <row r="49" spans="1:13" ht="25.5" hidden="1" customHeight="1">
      <c r="A49" s="17" t="s">
        <v>52</v>
      </c>
      <c r="B49" s="39" t="s">
        <v>564</v>
      </c>
      <c r="C49" s="39" t="s">
        <v>53</v>
      </c>
      <c r="D49" s="51"/>
      <c r="E49" s="97">
        <f>E50+E52</f>
        <v>6585</v>
      </c>
      <c r="F49" s="97"/>
      <c r="G49" s="97"/>
      <c r="H49" s="96">
        <f t="shared" si="1"/>
        <v>6585</v>
      </c>
      <c r="I49" s="97"/>
      <c r="J49" s="97"/>
      <c r="K49" s="96">
        <f t="shared" si="2"/>
        <v>6585</v>
      </c>
      <c r="L49" s="97">
        <f t="shared" ref="L49:M50" si="8">L50</f>
        <v>6285</v>
      </c>
      <c r="M49" s="97">
        <f t="shared" si="8"/>
        <v>6285</v>
      </c>
    </row>
    <row r="50" spans="1:13" ht="21" hidden="1" customHeight="1">
      <c r="A50" s="17" t="s">
        <v>220</v>
      </c>
      <c r="B50" s="39" t="s">
        <v>361</v>
      </c>
      <c r="C50" s="39" t="s">
        <v>54</v>
      </c>
      <c r="D50" s="51"/>
      <c r="E50" s="97">
        <f>E51</f>
        <v>6285</v>
      </c>
      <c r="F50" s="97"/>
      <c r="G50" s="97"/>
      <c r="H50" s="96">
        <f t="shared" si="1"/>
        <v>6285</v>
      </c>
      <c r="I50" s="97"/>
      <c r="J50" s="97"/>
      <c r="K50" s="96">
        <f t="shared" si="2"/>
        <v>6285</v>
      </c>
      <c r="L50" s="97">
        <f t="shared" si="8"/>
        <v>6285</v>
      </c>
      <c r="M50" s="97">
        <f t="shared" si="8"/>
        <v>6285</v>
      </c>
    </row>
    <row r="51" spans="1:13" ht="22.5" hidden="1" customHeight="1">
      <c r="A51" s="40" t="s">
        <v>84</v>
      </c>
      <c r="B51" s="39" t="s">
        <v>361</v>
      </c>
      <c r="C51" s="39" t="s">
        <v>54</v>
      </c>
      <c r="D51" s="51" t="s">
        <v>426</v>
      </c>
      <c r="E51" s="97">
        <v>6285</v>
      </c>
      <c r="F51" s="97"/>
      <c r="G51" s="97"/>
      <c r="H51" s="96">
        <f t="shared" si="1"/>
        <v>6285</v>
      </c>
      <c r="I51" s="97"/>
      <c r="J51" s="97"/>
      <c r="K51" s="96">
        <f t="shared" si="2"/>
        <v>6285</v>
      </c>
      <c r="L51" s="97">
        <v>6285</v>
      </c>
      <c r="M51" s="97">
        <v>6285</v>
      </c>
    </row>
    <row r="52" spans="1:13" ht="28.5" hidden="1" customHeight="1">
      <c r="A52" s="14" t="s">
        <v>469</v>
      </c>
      <c r="B52" s="18" t="s">
        <v>578</v>
      </c>
      <c r="C52" s="39" t="s">
        <v>54</v>
      </c>
      <c r="D52" s="51" t="s">
        <v>426</v>
      </c>
      <c r="E52" s="97">
        <v>300</v>
      </c>
      <c r="F52" s="97"/>
      <c r="G52" s="97"/>
      <c r="H52" s="96">
        <f t="shared" si="1"/>
        <v>300</v>
      </c>
      <c r="I52" s="97"/>
      <c r="J52" s="97"/>
      <c r="K52" s="96">
        <f t="shared" si="2"/>
        <v>300</v>
      </c>
      <c r="L52" s="97"/>
      <c r="M52" s="97"/>
    </row>
    <row r="53" spans="1:13" ht="29.25" hidden="1" customHeight="1">
      <c r="A53" s="40" t="s">
        <v>409</v>
      </c>
      <c r="B53" s="39" t="s">
        <v>350</v>
      </c>
      <c r="C53" s="39"/>
      <c r="D53" s="51"/>
      <c r="E53" s="96">
        <f t="shared" ref="E53:M54" si="9">E54</f>
        <v>21694.5</v>
      </c>
      <c r="F53" s="96"/>
      <c r="G53" s="96"/>
      <c r="H53" s="96">
        <f t="shared" si="1"/>
        <v>21694.5</v>
      </c>
      <c r="I53" s="96"/>
      <c r="J53" s="96"/>
      <c r="K53" s="96">
        <f t="shared" si="2"/>
        <v>21694.5</v>
      </c>
      <c r="L53" s="96">
        <f t="shared" si="9"/>
        <v>21694.5</v>
      </c>
      <c r="M53" s="96">
        <f t="shared" si="9"/>
        <v>21499</v>
      </c>
    </row>
    <row r="54" spans="1:13" ht="22.5" hidden="1" customHeight="1">
      <c r="A54" s="17" t="s">
        <v>52</v>
      </c>
      <c r="B54" s="39" t="s">
        <v>350</v>
      </c>
      <c r="C54" s="39" t="s">
        <v>53</v>
      </c>
      <c r="D54" s="51"/>
      <c r="E54" s="97">
        <f t="shared" si="9"/>
        <v>21694.5</v>
      </c>
      <c r="F54" s="97"/>
      <c r="G54" s="97"/>
      <c r="H54" s="96">
        <f t="shared" si="1"/>
        <v>21694.5</v>
      </c>
      <c r="I54" s="97"/>
      <c r="J54" s="97"/>
      <c r="K54" s="96">
        <f t="shared" si="2"/>
        <v>21694.5</v>
      </c>
      <c r="L54" s="97">
        <f t="shared" si="9"/>
        <v>21694.5</v>
      </c>
      <c r="M54" s="97">
        <f t="shared" si="9"/>
        <v>21499</v>
      </c>
    </row>
    <row r="55" spans="1:13" ht="21" hidden="1" customHeight="1">
      <c r="A55" s="17" t="s">
        <v>220</v>
      </c>
      <c r="B55" s="39" t="s">
        <v>350</v>
      </c>
      <c r="C55" s="39" t="s">
        <v>54</v>
      </c>
      <c r="D55" s="51"/>
      <c r="E55" s="97">
        <f>E56+E57+E58</f>
        <v>21694.5</v>
      </c>
      <c r="F55" s="97"/>
      <c r="G55" s="97"/>
      <c r="H55" s="96">
        <f t="shared" si="1"/>
        <v>21694.5</v>
      </c>
      <c r="I55" s="97"/>
      <c r="J55" s="97"/>
      <c r="K55" s="96">
        <f t="shared" si="2"/>
        <v>21694.5</v>
      </c>
      <c r="L55" s="97">
        <f>L56+L57+L58</f>
        <v>21694.5</v>
      </c>
      <c r="M55" s="97">
        <f>M56+M57+M58</f>
        <v>21499</v>
      </c>
    </row>
    <row r="56" spans="1:13" ht="22.5" hidden="1" customHeight="1">
      <c r="A56" s="40" t="s">
        <v>84</v>
      </c>
      <c r="B56" s="39" t="s">
        <v>350</v>
      </c>
      <c r="C56" s="39" t="s">
        <v>54</v>
      </c>
      <c r="D56" s="51" t="s">
        <v>426</v>
      </c>
      <c r="E56" s="97">
        <v>21499</v>
      </c>
      <c r="F56" s="97"/>
      <c r="G56" s="97"/>
      <c r="H56" s="96">
        <f t="shared" si="1"/>
        <v>21499</v>
      </c>
      <c r="I56" s="97"/>
      <c r="J56" s="97"/>
      <c r="K56" s="96">
        <f t="shared" si="2"/>
        <v>21499</v>
      </c>
      <c r="L56" s="97">
        <v>21499</v>
      </c>
      <c r="M56" s="97">
        <v>21499</v>
      </c>
    </row>
    <row r="57" spans="1:13" ht="25.5" hidden="1" customHeight="1">
      <c r="A57" s="40" t="s">
        <v>502</v>
      </c>
      <c r="B57" s="39" t="s">
        <v>487</v>
      </c>
      <c r="C57" s="39" t="s">
        <v>54</v>
      </c>
      <c r="D57" s="51" t="s">
        <v>471</v>
      </c>
      <c r="E57" s="97">
        <v>195.5</v>
      </c>
      <c r="F57" s="97">
        <v>-16.3</v>
      </c>
      <c r="G57" s="97"/>
      <c r="H57" s="96">
        <f t="shared" si="1"/>
        <v>179.2</v>
      </c>
      <c r="I57" s="97"/>
      <c r="J57" s="97"/>
      <c r="K57" s="96">
        <f t="shared" si="2"/>
        <v>179.2</v>
      </c>
      <c r="L57" s="97">
        <v>195.5</v>
      </c>
      <c r="M57" s="97"/>
    </row>
    <row r="58" spans="1:13" ht="54.75" hidden="1" customHeight="1">
      <c r="A58" s="40" t="s">
        <v>469</v>
      </c>
      <c r="B58" s="39" t="s">
        <v>470</v>
      </c>
      <c r="C58" s="39" t="s">
        <v>54</v>
      </c>
      <c r="D58" s="51" t="s">
        <v>471</v>
      </c>
      <c r="E58" s="97"/>
      <c r="F58" s="97"/>
      <c r="G58" s="97"/>
      <c r="H58" s="96">
        <f t="shared" si="1"/>
        <v>0</v>
      </c>
      <c r="I58" s="97"/>
      <c r="J58" s="97"/>
      <c r="K58" s="96">
        <f t="shared" si="2"/>
        <v>0</v>
      </c>
      <c r="L58" s="97"/>
      <c r="M58" s="97"/>
    </row>
    <row r="59" spans="1:13" ht="34.5" hidden="1" customHeight="1">
      <c r="A59" s="37" t="s">
        <v>438</v>
      </c>
      <c r="B59" s="38" t="s">
        <v>439</v>
      </c>
      <c r="C59" s="38" t="s">
        <v>55</v>
      </c>
      <c r="D59" s="104"/>
      <c r="E59" s="96">
        <f t="shared" ref="E59:M60" si="10">E60</f>
        <v>6650</v>
      </c>
      <c r="F59" s="96"/>
      <c r="G59" s="96"/>
      <c r="H59" s="96">
        <f t="shared" si="1"/>
        <v>6650</v>
      </c>
      <c r="I59" s="96"/>
      <c r="J59" s="96"/>
      <c r="K59" s="96">
        <f t="shared" si="2"/>
        <v>6650</v>
      </c>
      <c r="L59" s="96">
        <f t="shared" si="10"/>
        <v>6650</v>
      </c>
      <c r="M59" s="96">
        <f t="shared" si="10"/>
        <v>6650</v>
      </c>
    </row>
    <row r="60" spans="1:13" ht="27" hidden="1" customHeight="1">
      <c r="A60" s="40" t="s">
        <v>440</v>
      </c>
      <c r="B60" s="39" t="s">
        <v>439</v>
      </c>
      <c r="C60" s="39" t="s">
        <v>55</v>
      </c>
      <c r="D60" s="51"/>
      <c r="E60" s="97">
        <f t="shared" si="10"/>
        <v>6650</v>
      </c>
      <c r="F60" s="97"/>
      <c r="G60" s="97"/>
      <c r="H60" s="96">
        <f t="shared" si="1"/>
        <v>6650</v>
      </c>
      <c r="I60" s="97"/>
      <c r="J60" s="97"/>
      <c r="K60" s="96">
        <f t="shared" si="2"/>
        <v>6650</v>
      </c>
      <c r="L60" s="97">
        <f t="shared" si="10"/>
        <v>6650</v>
      </c>
      <c r="M60" s="97">
        <f t="shared" si="10"/>
        <v>6650</v>
      </c>
    </row>
    <row r="61" spans="1:13" ht="20.25" hidden="1" customHeight="1">
      <c r="A61" s="40" t="s">
        <v>84</v>
      </c>
      <c r="B61" s="39" t="s">
        <v>439</v>
      </c>
      <c r="C61" s="39" t="s">
        <v>55</v>
      </c>
      <c r="D61" s="51" t="s">
        <v>426</v>
      </c>
      <c r="E61" s="97">
        <v>6650</v>
      </c>
      <c r="F61" s="97"/>
      <c r="G61" s="97"/>
      <c r="H61" s="96">
        <f t="shared" si="1"/>
        <v>6650</v>
      </c>
      <c r="I61" s="97"/>
      <c r="J61" s="97"/>
      <c r="K61" s="96">
        <f t="shared" si="2"/>
        <v>6650</v>
      </c>
      <c r="L61" s="97">
        <v>6650</v>
      </c>
      <c r="M61" s="97">
        <v>6650</v>
      </c>
    </row>
    <row r="62" spans="1:13" ht="30" hidden="1" customHeight="1">
      <c r="A62" s="45" t="s">
        <v>523</v>
      </c>
      <c r="B62" s="38" t="s">
        <v>474</v>
      </c>
      <c r="C62" s="38" t="s">
        <v>55</v>
      </c>
      <c r="D62" s="104"/>
      <c r="E62" s="96">
        <f>E63+E64</f>
        <v>1258.0999999999999</v>
      </c>
      <c r="F62" s="96">
        <f>F63</f>
        <v>-434.5</v>
      </c>
      <c r="G62" s="96"/>
      <c r="H62" s="96">
        <f t="shared" si="1"/>
        <v>823.59999999999991</v>
      </c>
      <c r="I62" s="96"/>
      <c r="J62" s="96"/>
      <c r="K62" s="96">
        <f t="shared" si="2"/>
        <v>823.59999999999991</v>
      </c>
      <c r="L62" s="96">
        <f>L63+L64</f>
        <v>2936.3</v>
      </c>
      <c r="M62" s="96">
        <f>M63+M64</f>
        <v>0</v>
      </c>
    </row>
    <row r="63" spans="1:13" ht="29.25" hidden="1" customHeight="1">
      <c r="A63" s="17" t="s">
        <v>476</v>
      </c>
      <c r="B63" s="39" t="s">
        <v>473</v>
      </c>
      <c r="C63" s="39" t="s">
        <v>55</v>
      </c>
      <c r="D63" s="51" t="s">
        <v>114</v>
      </c>
      <c r="E63" s="97">
        <v>1257.0999999999999</v>
      </c>
      <c r="F63" s="97">
        <v>-434.5</v>
      </c>
      <c r="G63" s="97"/>
      <c r="H63" s="96">
        <f t="shared" si="1"/>
        <v>822.59999999999991</v>
      </c>
      <c r="I63" s="97"/>
      <c r="J63" s="97"/>
      <c r="K63" s="96">
        <f t="shared" si="2"/>
        <v>822.59999999999991</v>
      </c>
      <c r="L63" s="97">
        <v>2935.3</v>
      </c>
      <c r="M63" s="97"/>
    </row>
    <row r="64" spans="1:13" ht="28.5" hidden="1" customHeight="1">
      <c r="A64" s="17" t="s">
        <v>477</v>
      </c>
      <c r="B64" s="39" t="s">
        <v>475</v>
      </c>
      <c r="C64" s="39" t="s">
        <v>55</v>
      </c>
      <c r="D64" s="51" t="s">
        <v>114</v>
      </c>
      <c r="E64" s="97">
        <v>1</v>
      </c>
      <c r="F64" s="97"/>
      <c r="G64" s="97"/>
      <c r="H64" s="96">
        <f t="shared" si="1"/>
        <v>1</v>
      </c>
      <c r="I64" s="97"/>
      <c r="J64" s="97"/>
      <c r="K64" s="96">
        <f t="shared" si="2"/>
        <v>1</v>
      </c>
      <c r="L64" s="97">
        <v>1</v>
      </c>
      <c r="M64" s="97"/>
    </row>
    <row r="65" spans="1:13" ht="41.25" hidden="1" customHeight="1">
      <c r="A65" s="118" t="s">
        <v>571</v>
      </c>
      <c r="B65" s="38" t="s">
        <v>529</v>
      </c>
      <c r="C65" s="38"/>
      <c r="D65" s="51"/>
      <c r="E65" s="96">
        <f t="shared" ref="E65:M66" si="11">SUM(E66)</f>
        <v>100</v>
      </c>
      <c r="F65" s="96"/>
      <c r="G65" s="96"/>
      <c r="H65" s="96">
        <f t="shared" si="1"/>
        <v>100</v>
      </c>
      <c r="I65" s="96"/>
      <c r="J65" s="96"/>
      <c r="K65" s="96">
        <f t="shared" si="2"/>
        <v>100</v>
      </c>
      <c r="L65" s="96">
        <f t="shared" si="11"/>
        <v>100</v>
      </c>
      <c r="M65" s="96">
        <f t="shared" si="11"/>
        <v>100</v>
      </c>
    </row>
    <row r="66" spans="1:13" ht="30" hidden="1" customHeight="1">
      <c r="A66" s="11" t="s">
        <v>423</v>
      </c>
      <c r="B66" s="39" t="s">
        <v>420</v>
      </c>
      <c r="C66" s="39" t="s">
        <v>235</v>
      </c>
      <c r="D66" s="51"/>
      <c r="E66" s="97">
        <f t="shared" si="11"/>
        <v>100</v>
      </c>
      <c r="F66" s="97"/>
      <c r="G66" s="97"/>
      <c r="H66" s="96">
        <f t="shared" si="1"/>
        <v>100</v>
      </c>
      <c r="I66" s="97"/>
      <c r="J66" s="97"/>
      <c r="K66" s="96">
        <f t="shared" si="2"/>
        <v>100</v>
      </c>
      <c r="L66" s="97">
        <f t="shared" si="11"/>
        <v>100</v>
      </c>
      <c r="M66" s="97">
        <f t="shared" si="11"/>
        <v>100</v>
      </c>
    </row>
    <row r="67" spans="1:13" ht="33.75" hidden="1" customHeight="1">
      <c r="A67" s="40" t="s">
        <v>115</v>
      </c>
      <c r="B67" s="39" t="s">
        <v>420</v>
      </c>
      <c r="C67" s="39" t="s">
        <v>235</v>
      </c>
      <c r="D67" s="51" t="s">
        <v>114</v>
      </c>
      <c r="E67" s="97">
        <v>100</v>
      </c>
      <c r="F67" s="97"/>
      <c r="G67" s="97"/>
      <c r="H67" s="96">
        <f t="shared" si="1"/>
        <v>100</v>
      </c>
      <c r="I67" s="97"/>
      <c r="J67" s="97"/>
      <c r="K67" s="96">
        <f t="shared" si="2"/>
        <v>100</v>
      </c>
      <c r="L67" s="97">
        <v>100</v>
      </c>
      <c r="M67" s="97">
        <v>100</v>
      </c>
    </row>
    <row r="68" spans="1:13" ht="43.5" hidden="1" customHeight="1">
      <c r="A68" s="116" t="s">
        <v>584</v>
      </c>
      <c r="B68" s="38" t="s">
        <v>179</v>
      </c>
      <c r="C68" s="38"/>
      <c r="D68" s="104"/>
      <c r="E68" s="96">
        <f t="shared" ref="E68:M70" si="12">SUM(E69)</f>
        <v>500</v>
      </c>
      <c r="F68" s="96"/>
      <c r="G68" s="96"/>
      <c r="H68" s="96">
        <f t="shared" si="1"/>
        <v>500</v>
      </c>
      <c r="I68" s="96"/>
      <c r="J68" s="96"/>
      <c r="K68" s="96">
        <f t="shared" si="2"/>
        <v>500</v>
      </c>
      <c r="L68" s="96">
        <f t="shared" si="12"/>
        <v>500</v>
      </c>
      <c r="M68" s="96">
        <f t="shared" si="12"/>
        <v>500</v>
      </c>
    </row>
    <row r="69" spans="1:13" ht="34.5" hidden="1" customHeight="1">
      <c r="A69" s="47" t="s">
        <v>292</v>
      </c>
      <c r="B69" s="39" t="s">
        <v>304</v>
      </c>
      <c r="C69" s="38"/>
      <c r="D69" s="104"/>
      <c r="E69" s="97">
        <f>SUM(E70)</f>
        <v>500</v>
      </c>
      <c r="F69" s="97"/>
      <c r="G69" s="97"/>
      <c r="H69" s="96">
        <f t="shared" si="1"/>
        <v>500</v>
      </c>
      <c r="I69" s="97"/>
      <c r="J69" s="97"/>
      <c r="K69" s="96">
        <f t="shared" si="2"/>
        <v>500</v>
      </c>
      <c r="L69" s="97">
        <f>SUM(L70)</f>
        <v>500</v>
      </c>
      <c r="M69" s="97">
        <f t="shared" si="12"/>
        <v>500</v>
      </c>
    </row>
    <row r="70" spans="1:13" ht="42.75" hidden="1" customHeight="1">
      <c r="A70" s="41" t="s">
        <v>526</v>
      </c>
      <c r="B70" s="39" t="s">
        <v>305</v>
      </c>
      <c r="C70" s="39"/>
      <c r="D70" s="51"/>
      <c r="E70" s="97">
        <f>SUM(E71)</f>
        <v>500</v>
      </c>
      <c r="F70" s="97"/>
      <c r="G70" s="97"/>
      <c r="H70" s="96">
        <f t="shared" si="1"/>
        <v>500</v>
      </c>
      <c r="I70" s="97"/>
      <c r="J70" s="97"/>
      <c r="K70" s="96">
        <f t="shared" si="2"/>
        <v>500</v>
      </c>
      <c r="L70" s="97">
        <f>SUM(L71)</f>
        <v>500</v>
      </c>
      <c r="M70" s="97">
        <f t="shared" si="12"/>
        <v>500</v>
      </c>
    </row>
    <row r="71" spans="1:13" ht="32.25" hidden="1" customHeight="1">
      <c r="A71" s="40" t="s">
        <v>115</v>
      </c>
      <c r="B71" s="39" t="s">
        <v>305</v>
      </c>
      <c r="C71" s="39" t="s">
        <v>24</v>
      </c>
      <c r="D71" s="51" t="s">
        <v>114</v>
      </c>
      <c r="E71" s="97">
        <v>500</v>
      </c>
      <c r="F71" s="97"/>
      <c r="G71" s="97"/>
      <c r="H71" s="96">
        <f t="shared" si="1"/>
        <v>500</v>
      </c>
      <c r="I71" s="97"/>
      <c r="J71" s="97"/>
      <c r="K71" s="96">
        <f t="shared" si="2"/>
        <v>500</v>
      </c>
      <c r="L71" s="97">
        <v>500</v>
      </c>
      <c r="M71" s="97">
        <v>500</v>
      </c>
    </row>
    <row r="72" spans="1:13" ht="39.75" hidden="1" customHeight="1">
      <c r="A72" s="116" t="s">
        <v>585</v>
      </c>
      <c r="B72" s="38" t="s">
        <v>180</v>
      </c>
      <c r="C72" s="38"/>
      <c r="D72" s="104"/>
      <c r="E72" s="96">
        <f t="shared" ref="E72:M74" si="13">SUM(E73)</f>
        <v>50</v>
      </c>
      <c r="F72" s="96"/>
      <c r="G72" s="96"/>
      <c r="H72" s="96">
        <f t="shared" si="1"/>
        <v>50</v>
      </c>
      <c r="I72" s="96"/>
      <c r="J72" s="96"/>
      <c r="K72" s="96">
        <f t="shared" si="2"/>
        <v>50</v>
      </c>
      <c r="L72" s="96">
        <f t="shared" si="13"/>
        <v>50</v>
      </c>
      <c r="M72" s="96">
        <f t="shared" si="13"/>
        <v>50</v>
      </c>
    </row>
    <row r="73" spans="1:13" ht="27" hidden="1" customHeight="1">
      <c r="A73" s="47" t="s">
        <v>291</v>
      </c>
      <c r="B73" s="39" t="s">
        <v>306</v>
      </c>
      <c r="C73" s="38"/>
      <c r="D73" s="104"/>
      <c r="E73" s="97">
        <f t="shared" si="13"/>
        <v>50</v>
      </c>
      <c r="F73" s="97"/>
      <c r="G73" s="97"/>
      <c r="H73" s="96">
        <f t="shared" si="1"/>
        <v>50</v>
      </c>
      <c r="I73" s="97"/>
      <c r="J73" s="97"/>
      <c r="K73" s="96">
        <f t="shared" si="2"/>
        <v>50</v>
      </c>
      <c r="L73" s="97">
        <f t="shared" si="13"/>
        <v>50</v>
      </c>
      <c r="M73" s="97">
        <f t="shared" si="13"/>
        <v>50</v>
      </c>
    </row>
    <row r="74" spans="1:13" ht="42" hidden="1" customHeight="1">
      <c r="A74" s="41" t="s">
        <v>527</v>
      </c>
      <c r="B74" s="39" t="s">
        <v>307</v>
      </c>
      <c r="C74" s="39"/>
      <c r="D74" s="51"/>
      <c r="E74" s="97">
        <f t="shared" si="13"/>
        <v>50</v>
      </c>
      <c r="F74" s="97"/>
      <c r="G74" s="97"/>
      <c r="H74" s="96">
        <f t="shared" si="1"/>
        <v>50</v>
      </c>
      <c r="I74" s="97"/>
      <c r="J74" s="97"/>
      <c r="K74" s="96">
        <f t="shared" si="2"/>
        <v>50</v>
      </c>
      <c r="L74" s="97">
        <f t="shared" si="13"/>
        <v>50</v>
      </c>
      <c r="M74" s="97">
        <f t="shared" si="13"/>
        <v>50</v>
      </c>
    </row>
    <row r="75" spans="1:13" ht="31.5" hidden="1" customHeight="1">
      <c r="A75" s="40" t="s">
        <v>115</v>
      </c>
      <c r="B75" s="39" t="s">
        <v>307</v>
      </c>
      <c r="C75" s="39" t="s">
        <v>24</v>
      </c>
      <c r="D75" s="51" t="s">
        <v>434</v>
      </c>
      <c r="E75" s="97">
        <v>50</v>
      </c>
      <c r="F75" s="97"/>
      <c r="G75" s="97"/>
      <c r="H75" s="96">
        <f t="shared" si="1"/>
        <v>50</v>
      </c>
      <c r="I75" s="97"/>
      <c r="J75" s="97"/>
      <c r="K75" s="96">
        <f t="shared" si="2"/>
        <v>50</v>
      </c>
      <c r="L75" s="97">
        <v>50</v>
      </c>
      <c r="M75" s="97">
        <v>50</v>
      </c>
    </row>
    <row r="76" spans="1:13" ht="53.25" hidden="1" customHeight="1">
      <c r="A76" s="116" t="s">
        <v>586</v>
      </c>
      <c r="B76" s="38" t="s">
        <v>288</v>
      </c>
      <c r="C76" s="38"/>
      <c r="D76" s="104"/>
      <c r="E76" s="96">
        <f t="shared" ref="E76:M78" si="14">SUM(E77)</f>
        <v>50</v>
      </c>
      <c r="F76" s="96"/>
      <c r="G76" s="96"/>
      <c r="H76" s="96">
        <f t="shared" si="1"/>
        <v>50</v>
      </c>
      <c r="I76" s="96"/>
      <c r="J76" s="96"/>
      <c r="K76" s="96">
        <f t="shared" si="2"/>
        <v>50</v>
      </c>
      <c r="L76" s="96">
        <f t="shared" si="14"/>
        <v>50</v>
      </c>
      <c r="M76" s="96">
        <f t="shared" si="14"/>
        <v>50</v>
      </c>
    </row>
    <row r="77" spans="1:13" ht="42.75" hidden="1" customHeight="1">
      <c r="A77" s="47" t="s">
        <v>293</v>
      </c>
      <c r="B77" s="39" t="s">
        <v>364</v>
      </c>
      <c r="C77" s="38"/>
      <c r="D77" s="104"/>
      <c r="E77" s="97">
        <f t="shared" si="14"/>
        <v>50</v>
      </c>
      <c r="F77" s="97"/>
      <c r="G77" s="97"/>
      <c r="H77" s="96">
        <f t="shared" ref="H77:H140" si="15">E77+F77+G77</f>
        <v>50</v>
      </c>
      <c r="I77" s="97"/>
      <c r="J77" s="97"/>
      <c r="K77" s="96">
        <f t="shared" ref="K77:K140" si="16">H77+I77+J77</f>
        <v>50</v>
      </c>
      <c r="L77" s="97">
        <f t="shared" si="14"/>
        <v>50</v>
      </c>
      <c r="M77" s="97">
        <f t="shared" si="14"/>
        <v>50</v>
      </c>
    </row>
    <row r="78" spans="1:13" ht="51.75" hidden="1" customHeight="1">
      <c r="A78" s="41" t="s">
        <v>524</v>
      </c>
      <c r="B78" s="39" t="s">
        <v>359</v>
      </c>
      <c r="C78" s="39"/>
      <c r="D78" s="51"/>
      <c r="E78" s="97">
        <f t="shared" si="14"/>
        <v>50</v>
      </c>
      <c r="F78" s="97"/>
      <c r="G78" s="97"/>
      <c r="H78" s="96">
        <f t="shared" si="15"/>
        <v>50</v>
      </c>
      <c r="I78" s="97"/>
      <c r="J78" s="97"/>
      <c r="K78" s="96">
        <f t="shared" si="16"/>
        <v>50</v>
      </c>
      <c r="L78" s="97">
        <f t="shared" si="14"/>
        <v>50</v>
      </c>
      <c r="M78" s="97">
        <f t="shared" si="14"/>
        <v>50</v>
      </c>
    </row>
    <row r="79" spans="1:13" ht="30" hidden="1" customHeight="1">
      <c r="A79" s="40" t="s">
        <v>115</v>
      </c>
      <c r="B79" s="39" t="s">
        <v>359</v>
      </c>
      <c r="C79" s="39" t="s">
        <v>24</v>
      </c>
      <c r="D79" s="51" t="s">
        <v>434</v>
      </c>
      <c r="E79" s="97">
        <v>50</v>
      </c>
      <c r="F79" s="97"/>
      <c r="G79" s="97"/>
      <c r="H79" s="96">
        <f t="shared" si="15"/>
        <v>50</v>
      </c>
      <c r="I79" s="97"/>
      <c r="J79" s="97"/>
      <c r="K79" s="96">
        <f t="shared" si="16"/>
        <v>50</v>
      </c>
      <c r="L79" s="97">
        <v>50</v>
      </c>
      <c r="M79" s="97">
        <v>50</v>
      </c>
    </row>
    <row r="80" spans="1:13" ht="39.75" hidden="1" customHeight="1">
      <c r="A80" s="116" t="s">
        <v>587</v>
      </c>
      <c r="B80" s="38" t="s">
        <v>182</v>
      </c>
      <c r="C80" s="38"/>
      <c r="D80" s="104"/>
      <c r="E80" s="96">
        <f t="shared" ref="E80:M82" si="17">SUM(E81)</f>
        <v>50</v>
      </c>
      <c r="F80" s="96"/>
      <c r="G80" s="96"/>
      <c r="H80" s="96">
        <f t="shared" si="15"/>
        <v>50</v>
      </c>
      <c r="I80" s="96"/>
      <c r="J80" s="96"/>
      <c r="K80" s="96">
        <f t="shared" si="16"/>
        <v>50</v>
      </c>
      <c r="L80" s="96">
        <f t="shared" si="17"/>
        <v>50</v>
      </c>
      <c r="M80" s="96">
        <f t="shared" si="17"/>
        <v>50</v>
      </c>
    </row>
    <row r="81" spans="1:13" ht="51" hidden="1" customHeight="1">
      <c r="A81" s="47" t="s">
        <v>294</v>
      </c>
      <c r="B81" s="39" t="s">
        <v>308</v>
      </c>
      <c r="C81" s="38"/>
      <c r="D81" s="104"/>
      <c r="E81" s="97">
        <f t="shared" si="17"/>
        <v>50</v>
      </c>
      <c r="F81" s="97"/>
      <c r="G81" s="97"/>
      <c r="H81" s="96">
        <f t="shared" si="15"/>
        <v>50</v>
      </c>
      <c r="I81" s="97"/>
      <c r="J81" s="97"/>
      <c r="K81" s="96">
        <f t="shared" si="16"/>
        <v>50</v>
      </c>
      <c r="L81" s="97">
        <f t="shared" si="17"/>
        <v>50</v>
      </c>
      <c r="M81" s="97">
        <f t="shared" si="17"/>
        <v>50</v>
      </c>
    </row>
    <row r="82" spans="1:13" ht="42" hidden="1" customHeight="1">
      <c r="A82" s="41" t="s">
        <v>525</v>
      </c>
      <c r="B82" s="39" t="s">
        <v>309</v>
      </c>
      <c r="C82" s="39"/>
      <c r="D82" s="51"/>
      <c r="E82" s="97">
        <f t="shared" si="17"/>
        <v>50</v>
      </c>
      <c r="F82" s="97"/>
      <c r="G82" s="97"/>
      <c r="H82" s="96">
        <f t="shared" si="15"/>
        <v>50</v>
      </c>
      <c r="I82" s="97"/>
      <c r="J82" s="97"/>
      <c r="K82" s="96">
        <f t="shared" si="16"/>
        <v>50</v>
      </c>
      <c r="L82" s="97">
        <f t="shared" si="17"/>
        <v>50</v>
      </c>
      <c r="M82" s="97">
        <f t="shared" si="17"/>
        <v>50</v>
      </c>
    </row>
    <row r="83" spans="1:13" ht="30" hidden="1" customHeight="1">
      <c r="A83" s="40" t="s">
        <v>115</v>
      </c>
      <c r="B83" s="39" t="s">
        <v>309</v>
      </c>
      <c r="C83" s="39" t="s">
        <v>24</v>
      </c>
      <c r="D83" s="51" t="s">
        <v>434</v>
      </c>
      <c r="E83" s="97">
        <v>50</v>
      </c>
      <c r="F83" s="97"/>
      <c r="G83" s="97"/>
      <c r="H83" s="96">
        <f t="shared" si="15"/>
        <v>50</v>
      </c>
      <c r="I83" s="97"/>
      <c r="J83" s="97"/>
      <c r="K83" s="96">
        <f t="shared" si="16"/>
        <v>50</v>
      </c>
      <c r="L83" s="97">
        <v>50</v>
      </c>
      <c r="M83" s="97">
        <v>50</v>
      </c>
    </row>
    <row r="84" spans="1:13" ht="41.25" hidden="1" customHeight="1">
      <c r="A84" s="115" t="s">
        <v>588</v>
      </c>
      <c r="B84" s="38" t="s">
        <v>195</v>
      </c>
      <c r="C84" s="38"/>
      <c r="D84" s="51"/>
      <c r="E84" s="96">
        <f>SUM(E86)</f>
        <v>8090</v>
      </c>
      <c r="F84" s="96"/>
      <c r="G84" s="96"/>
      <c r="H84" s="96">
        <f t="shared" si="15"/>
        <v>8090</v>
      </c>
      <c r="I84" s="96"/>
      <c r="J84" s="96"/>
      <c r="K84" s="96">
        <f t="shared" si="16"/>
        <v>8090</v>
      </c>
      <c r="L84" s="96">
        <f>SUM(L86)</f>
        <v>8090</v>
      </c>
      <c r="M84" s="96">
        <f>SUM(M86)</f>
        <v>8090</v>
      </c>
    </row>
    <row r="85" spans="1:13" ht="30" hidden="1" customHeight="1">
      <c r="A85" s="47" t="s">
        <v>295</v>
      </c>
      <c r="B85" s="39" t="s">
        <v>302</v>
      </c>
      <c r="C85" s="39"/>
      <c r="D85" s="51"/>
      <c r="E85" s="97">
        <f t="shared" ref="E85:M87" si="18">SUM(E86)</f>
        <v>8090</v>
      </c>
      <c r="F85" s="97"/>
      <c r="G85" s="97"/>
      <c r="H85" s="96">
        <f t="shared" si="15"/>
        <v>8090</v>
      </c>
      <c r="I85" s="97"/>
      <c r="J85" s="97"/>
      <c r="K85" s="96">
        <f t="shared" si="16"/>
        <v>8090</v>
      </c>
      <c r="L85" s="97">
        <f t="shared" si="18"/>
        <v>8090</v>
      </c>
      <c r="M85" s="97">
        <f t="shared" si="18"/>
        <v>8090</v>
      </c>
    </row>
    <row r="86" spans="1:13" ht="29.25" hidden="1" customHeight="1">
      <c r="A86" s="11" t="s">
        <v>107</v>
      </c>
      <c r="B86" s="39" t="s">
        <v>303</v>
      </c>
      <c r="C86" s="39"/>
      <c r="D86" s="51"/>
      <c r="E86" s="97">
        <f t="shared" si="18"/>
        <v>8090</v>
      </c>
      <c r="F86" s="97"/>
      <c r="G86" s="97"/>
      <c r="H86" s="96">
        <f t="shared" si="15"/>
        <v>8090</v>
      </c>
      <c r="I86" s="97"/>
      <c r="J86" s="97"/>
      <c r="K86" s="96">
        <f t="shared" si="16"/>
        <v>8090</v>
      </c>
      <c r="L86" s="97">
        <f t="shared" si="18"/>
        <v>8090</v>
      </c>
      <c r="M86" s="97">
        <f t="shared" si="18"/>
        <v>8090</v>
      </c>
    </row>
    <row r="87" spans="1:13" ht="30" hidden="1" customHeight="1">
      <c r="A87" s="8" t="s">
        <v>94</v>
      </c>
      <c r="B87" s="39" t="s">
        <v>303</v>
      </c>
      <c r="C87" s="39" t="s">
        <v>95</v>
      </c>
      <c r="D87" s="51"/>
      <c r="E87" s="97">
        <f t="shared" si="18"/>
        <v>8090</v>
      </c>
      <c r="F87" s="97"/>
      <c r="G87" s="97"/>
      <c r="H87" s="96">
        <f t="shared" si="15"/>
        <v>8090</v>
      </c>
      <c r="I87" s="97"/>
      <c r="J87" s="97"/>
      <c r="K87" s="96">
        <f t="shared" si="16"/>
        <v>8090</v>
      </c>
      <c r="L87" s="97">
        <f t="shared" si="18"/>
        <v>8090</v>
      </c>
      <c r="M87" s="97">
        <f t="shared" si="18"/>
        <v>8090</v>
      </c>
    </row>
    <row r="88" spans="1:13" ht="35.25" hidden="1" customHeight="1">
      <c r="A88" s="8" t="s">
        <v>89</v>
      </c>
      <c r="B88" s="39" t="s">
        <v>303</v>
      </c>
      <c r="C88" s="39" t="s">
        <v>116</v>
      </c>
      <c r="D88" s="51"/>
      <c r="E88" s="97">
        <f>SUM(E89:E91)</f>
        <v>8090</v>
      </c>
      <c r="F88" s="97"/>
      <c r="G88" s="97"/>
      <c r="H88" s="96">
        <f t="shared" si="15"/>
        <v>8090</v>
      </c>
      <c r="I88" s="97"/>
      <c r="J88" s="97"/>
      <c r="K88" s="96">
        <f t="shared" si="16"/>
        <v>8090</v>
      </c>
      <c r="L88" s="97">
        <f t="shared" ref="L88:M88" si="19">SUM(L89:L91)</f>
        <v>8090</v>
      </c>
      <c r="M88" s="97">
        <f t="shared" si="19"/>
        <v>8090</v>
      </c>
    </row>
    <row r="89" spans="1:13" ht="19.5" hidden="1" customHeight="1">
      <c r="A89" s="17" t="s">
        <v>85</v>
      </c>
      <c r="B89" s="39" t="s">
        <v>303</v>
      </c>
      <c r="C89" s="39" t="s">
        <v>116</v>
      </c>
      <c r="D89" s="51" t="s">
        <v>82</v>
      </c>
      <c r="E89" s="97">
        <v>6635</v>
      </c>
      <c r="F89" s="97"/>
      <c r="G89" s="97"/>
      <c r="H89" s="96">
        <f t="shared" si="15"/>
        <v>6635</v>
      </c>
      <c r="I89" s="97"/>
      <c r="J89" s="97"/>
      <c r="K89" s="96">
        <f t="shared" si="16"/>
        <v>6635</v>
      </c>
      <c r="L89" s="97">
        <v>6635</v>
      </c>
      <c r="M89" s="97">
        <v>6635</v>
      </c>
    </row>
    <row r="90" spans="1:13" ht="24.75" hidden="1" customHeight="1">
      <c r="A90" s="17" t="s">
        <v>115</v>
      </c>
      <c r="B90" s="39" t="s">
        <v>303</v>
      </c>
      <c r="C90" s="48" t="s">
        <v>116</v>
      </c>
      <c r="D90" s="105" t="s">
        <v>114</v>
      </c>
      <c r="E90" s="52">
        <v>1435</v>
      </c>
      <c r="F90" s="52"/>
      <c r="G90" s="52"/>
      <c r="H90" s="96">
        <f t="shared" si="15"/>
        <v>1435</v>
      </c>
      <c r="I90" s="52"/>
      <c r="J90" s="52"/>
      <c r="K90" s="96">
        <f t="shared" si="16"/>
        <v>1435</v>
      </c>
      <c r="L90" s="52">
        <v>1435</v>
      </c>
      <c r="M90" s="52">
        <v>1435</v>
      </c>
    </row>
    <row r="91" spans="1:13" ht="18.75" hidden="1" customHeight="1">
      <c r="A91" s="13" t="s">
        <v>15</v>
      </c>
      <c r="B91" s="39" t="s">
        <v>303</v>
      </c>
      <c r="C91" s="48" t="s">
        <v>116</v>
      </c>
      <c r="D91" s="105" t="s">
        <v>130</v>
      </c>
      <c r="E91" s="52">
        <v>20</v>
      </c>
      <c r="F91" s="52"/>
      <c r="G91" s="52"/>
      <c r="H91" s="96">
        <f t="shared" si="15"/>
        <v>20</v>
      </c>
      <c r="I91" s="52"/>
      <c r="J91" s="52"/>
      <c r="K91" s="96">
        <f t="shared" si="16"/>
        <v>20</v>
      </c>
      <c r="L91" s="52">
        <v>20</v>
      </c>
      <c r="M91" s="52">
        <v>20</v>
      </c>
    </row>
    <row r="92" spans="1:13" ht="31.5" hidden="1" customHeight="1">
      <c r="A92" s="115" t="s">
        <v>576</v>
      </c>
      <c r="B92" s="38" t="s">
        <v>199</v>
      </c>
      <c r="C92" s="38"/>
      <c r="D92" s="51"/>
      <c r="E92" s="96">
        <f>E93+E99+E111+E118+E125+E129</f>
        <v>674696.2</v>
      </c>
      <c r="F92" s="96">
        <f>F93+F111+F99</f>
        <v>8617.6</v>
      </c>
      <c r="G92" s="96"/>
      <c r="H92" s="96">
        <f t="shared" si="15"/>
        <v>683313.79999999993</v>
      </c>
      <c r="I92" s="96"/>
      <c r="J92" s="96"/>
      <c r="K92" s="96">
        <f t="shared" si="16"/>
        <v>683313.79999999993</v>
      </c>
      <c r="L92" s="96">
        <f>L93+L99+L111+L118+L125+L129</f>
        <v>620827.69999999995</v>
      </c>
      <c r="M92" s="96">
        <f>M93+M99+M111+M118+M125+M129</f>
        <v>626357.80000000005</v>
      </c>
    </row>
    <row r="93" spans="1:13" ht="28.5" hidden="1" customHeight="1">
      <c r="A93" s="46" t="s">
        <v>11</v>
      </c>
      <c r="B93" s="38" t="s">
        <v>200</v>
      </c>
      <c r="C93" s="38"/>
      <c r="D93" s="104"/>
      <c r="E93" s="96">
        <f>E94</f>
        <v>209745.5</v>
      </c>
      <c r="F93" s="96">
        <f>F94</f>
        <v>3276</v>
      </c>
      <c r="G93" s="96"/>
      <c r="H93" s="96">
        <f t="shared" si="15"/>
        <v>213021.5</v>
      </c>
      <c r="I93" s="96"/>
      <c r="J93" s="96"/>
      <c r="K93" s="96">
        <f t="shared" si="16"/>
        <v>213021.5</v>
      </c>
      <c r="L93" s="96">
        <f>L94</f>
        <v>204795.6</v>
      </c>
      <c r="M93" s="96">
        <f>M94</f>
        <v>206944.5</v>
      </c>
    </row>
    <row r="94" spans="1:13" ht="27" hidden="1" customHeight="1">
      <c r="A94" s="11" t="s">
        <v>300</v>
      </c>
      <c r="B94" s="38" t="s">
        <v>323</v>
      </c>
      <c r="C94" s="38"/>
      <c r="D94" s="104"/>
      <c r="E94" s="96">
        <f>E95+E97</f>
        <v>209745.5</v>
      </c>
      <c r="F94" s="96">
        <f>F95</f>
        <v>3276</v>
      </c>
      <c r="G94" s="96"/>
      <c r="H94" s="96">
        <f t="shared" si="15"/>
        <v>213021.5</v>
      </c>
      <c r="I94" s="96"/>
      <c r="J94" s="96"/>
      <c r="K94" s="96">
        <f t="shared" si="16"/>
        <v>213021.5</v>
      </c>
      <c r="L94" s="96">
        <f>L95+L97</f>
        <v>204795.6</v>
      </c>
      <c r="M94" s="96">
        <f>M95+M97</f>
        <v>206944.5</v>
      </c>
    </row>
    <row r="95" spans="1:13" ht="61.5" hidden="1" customHeight="1">
      <c r="A95" s="11" t="s">
        <v>208</v>
      </c>
      <c r="B95" s="39" t="s">
        <v>324</v>
      </c>
      <c r="C95" s="39" t="s">
        <v>254</v>
      </c>
      <c r="D95" s="104"/>
      <c r="E95" s="97">
        <f>E96</f>
        <v>128194.5</v>
      </c>
      <c r="F95" s="97">
        <f>F96</f>
        <v>3276</v>
      </c>
      <c r="G95" s="97"/>
      <c r="H95" s="96">
        <f t="shared" si="15"/>
        <v>131470.5</v>
      </c>
      <c r="I95" s="97"/>
      <c r="J95" s="97"/>
      <c r="K95" s="96">
        <f t="shared" si="16"/>
        <v>131470.5</v>
      </c>
      <c r="L95" s="97">
        <f>L96</f>
        <v>132951.6</v>
      </c>
      <c r="M95" s="97">
        <f>M96</f>
        <v>135743.5</v>
      </c>
    </row>
    <row r="96" spans="1:13" ht="19.5" hidden="1" customHeight="1">
      <c r="A96" s="17" t="s">
        <v>425</v>
      </c>
      <c r="B96" s="39" t="s">
        <v>324</v>
      </c>
      <c r="C96" s="39" t="s">
        <v>254</v>
      </c>
      <c r="D96" s="51" t="s">
        <v>426</v>
      </c>
      <c r="E96" s="98">
        <v>128194.5</v>
      </c>
      <c r="F96" s="98">
        <v>3276</v>
      </c>
      <c r="G96" s="98"/>
      <c r="H96" s="96">
        <f t="shared" si="15"/>
        <v>131470.5</v>
      </c>
      <c r="I96" s="98"/>
      <c r="J96" s="98"/>
      <c r="K96" s="96">
        <f t="shared" si="16"/>
        <v>131470.5</v>
      </c>
      <c r="L96" s="98">
        <v>132951.6</v>
      </c>
      <c r="M96" s="98">
        <v>135743.5</v>
      </c>
    </row>
    <row r="97" spans="1:13" ht="43.5" hidden="1" customHeight="1">
      <c r="A97" s="11" t="s">
        <v>256</v>
      </c>
      <c r="B97" s="39" t="s">
        <v>421</v>
      </c>
      <c r="C97" s="39"/>
      <c r="D97" s="51"/>
      <c r="E97" s="97">
        <f>E98</f>
        <v>81551</v>
      </c>
      <c r="F97" s="97"/>
      <c r="G97" s="97"/>
      <c r="H97" s="96">
        <f t="shared" si="15"/>
        <v>81551</v>
      </c>
      <c r="I97" s="97"/>
      <c r="J97" s="97"/>
      <c r="K97" s="96">
        <f t="shared" si="16"/>
        <v>81551</v>
      </c>
      <c r="L97" s="97">
        <f>L98</f>
        <v>71844</v>
      </c>
      <c r="M97" s="97">
        <f>M98</f>
        <v>71201</v>
      </c>
    </row>
    <row r="98" spans="1:13" ht="19.5" hidden="1" customHeight="1">
      <c r="A98" s="17" t="s">
        <v>425</v>
      </c>
      <c r="B98" s="39" t="s">
        <v>369</v>
      </c>
      <c r="C98" s="39" t="s">
        <v>254</v>
      </c>
      <c r="D98" s="51" t="s">
        <v>426</v>
      </c>
      <c r="E98" s="97">
        <v>81551</v>
      </c>
      <c r="F98" s="97"/>
      <c r="G98" s="97"/>
      <c r="H98" s="96">
        <f t="shared" si="15"/>
        <v>81551</v>
      </c>
      <c r="I98" s="97"/>
      <c r="J98" s="97"/>
      <c r="K98" s="96">
        <f t="shared" si="16"/>
        <v>81551</v>
      </c>
      <c r="L98" s="97">
        <v>71844</v>
      </c>
      <c r="M98" s="97">
        <v>71201</v>
      </c>
    </row>
    <row r="99" spans="1:13" ht="25.5" hidden="1" customHeight="1">
      <c r="A99" s="45" t="s">
        <v>124</v>
      </c>
      <c r="B99" s="38" t="s">
        <v>263</v>
      </c>
      <c r="C99" s="38"/>
      <c r="D99" s="104"/>
      <c r="E99" s="96">
        <f>E100</f>
        <v>402553.5</v>
      </c>
      <c r="F99" s="96">
        <f>F100</f>
        <v>5341.6</v>
      </c>
      <c r="G99" s="96"/>
      <c r="H99" s="96">
        <f t="shared" si="15"/>
        <v>407895.1</v>
      </c>
      <c r="I99" s="96"/>
      <c r="J99" s="96"/>
      <c r="K99" s="96">
        <f t="shared" si="16"/>
        <v>407895.1</v>
      </c>
      <c r="L99" s="96">
        <f>L100</f>
        <v>356522.1</v>
      </c>
      <c r="M99" s="96">
        <f>M100</f>
        <v>359903.3</v>
      </c>
    </row>
    <row r="100" spans="1:13" ht="36.75" hidden="1" customHeight="1">
      <c r="A100" s="11" t="s">
        <v>301</v>
      </c>
      <c r="B100" s="39" t="s">
        <v>326</v>
      </c>
      <c r="C100" s="38"/>
      <c r="D100" s="104"/>
      <c r="E100" s="97">
        <f>SUM(E101,E103)</f>
        <v>402553.5</v>
      </c>
      <c r="F100" s="97">
        <f>F101+F103</f>
        <v>5341.6</v>
      </c>
      <c r="G100" s="97"/>
      <c r="H100" s="96">
        <f t="shared" si="15"/>
        <v>407895.1</v>
      </c>
      <c r="I100" s="97"/>
      <c r="J100" s="97"/>
      <c r="K100" s="96">
        <f t="shared" si="16"/>
        <v>407895.1</v>
      </c>
      <c r="L100" s="97">
        <f>SUM(L101,L103)</f>
        <v>356522.1</v>
      </c>
      <c r="M100" s="97">
        <f>SUM(M101,M103)</f>
        <v>359903.3</v>
      </c>
    </row>
    <row r="101" spans="1:13" ht="77.25" hidden="1" customHeight="1">
      <c r="A101" s="11" t="s">
        <v>209</v>
      </c>
      <c r="B101" s="39" t="s">
        <v>327</v>
      </c>
      <c r="C101" s="39" t="s">
        <v>255</v>
      </c>
      <c r="D101" s="104"/>
      <c r="E101" s="97">
        <f>SUM(E102:E102)</f>
        <v>225681.6</v>
      </c>
      <c r="F101" s="97">
        <f>F102</f>
        <v>4397</v>
      </c>
      <c r="G101" s="97"/>
      <c r="H101" s="96">
        <f t="shared" si="15"/>
        <v>230078.6</v>
      </c>
      <c r="I101" s="97"/>
      <c r="J101" s="97"/>
      <c r="K101" s="96">
        <f t="shared" si="16"/>
        <v>230078.6</v>
      </c>
      <c r="L101" s="97">
        <f>SUM(L102:L102)</f>
        <v>229844.2</v>
      </c>
      <c r="M101" s="97">
        <f>SUM(M102:M102)</f>
        <v>234773.1</v>
      </c>
    </row>
    <row r="102" spans="1:13" ht="18" hidden="1" customHeight="1">
      <c r="A102" s="17" t="s">
        <v>425</v>
      </c>
      <c r="B102" s="39" t="s">
        <v>327</v>
      </c>
      <c r="C102" s="39" t="s">
        <v>255</v>
      </c>
      <c r="D102" s="51" t="s">
        <v>426</v>
      </c>
      <c r="E102" s="98">
        <v>225681.6</v>
      </c>
      <c r="F102" s="98">
        <v>4397</v>
      </c>
      <c r="G102" s="98"/>
      <c r="H102" s="96">
        <f t="shared" si="15"/>
        <v>230078.6</v>
      </c>
      <c r="I102" s="98"/>
      <c r="J102" s="98"/>
      <c r="K102" s="96">
        <f t="shared" si="16"/>
        <v>230078.6</v>
      </c>
      <c r="L102" s="98">
        <v>229844.2</v>
      </c>
      <c r="M102" s="98">
        <v>234773.1</v>
      </c>
    </row>
    <row r="103" spans="1:13" ht="39" hidden="1" customHeight="1">
      <c r="A103" s="11" t="s">
        <v>210</v>
      </c>
      <c r="B103" s="39" t="s">
        <v>328</v>
      </c>
      <c r="C103" s="39" t="s">
        <v>255</v>
      </c>
      <c r="D103" s="51"/>
      <c r="E103" s="97">
        <f>SUM(E104:E109)</f>
        <v>176871.90000000002</v>
      </c>
      <c r="F103" s="97">
        <f>F110</f>
        <v>944.6</v>
      </c>
      <c r="G103" s="97"/>
      <c r="H103" s="96">
        <f t="shared" si="15"/>
        <v>177816.50000000003</v>
      </c>
      <c r="I103" s="97"/>
      <c r="J103" s="97"/>
      <c r="K103" s="96">
        <f t="shared" si="16"/>
        <v>177816.50000000003</v>
      </c>
      <c r="L103" s="97">
        <f t="shared" ref="L103:M103" si="20">SUM(L104:L109)</f>
        <v>126677.9</v>
      </c>
      <c r="M103" s="97">
        <f t="shared" si="20"/>
        <v>125130.2</v>
      </c>
    </row>
    <row r="104" spans="1:13" ht="20.25" hidden="1" customHeight="1">
      <c r="A104" s="17" t="s">
        <v>425</v>
      </c>
      <c r="B104" s="39" t="s">
        <v>328</v>
      </c>
      <c r="C104" s="39" t="s">
        <v>255</v>
      </c>
      <c r="D104" s="51" t="s">
        <v>426</v>
      </c>
      <c r="E104" s="97">
        <v>62648</v>
      </c>
      <c r="F104" s="97"/>
      <c r="G104" s="97"/>
      <c r="H104" s="96">
        <f t="shared" si="15"/>
        <v>62648</v>
      </c>
      <c r="I104" s="97"/>
      <c r="J104" s="97"/>
      <c r="K104" s="96">
        <f t="shared" si="16"/>
        <v>62648</v>
      </c>
      <c r="L104" s="97">
        <v>62648</v>
      </c>
      <c r="M104" s="97">
        <v>62648</v>
      </c>
    </row>
    <row r="105" spans="1:13" ht="24.95" hidden="1" customHeight="1">
      <c r="A105" s="17" t="s">
        <v>425</v>
      </c>
      <c r="B105" s="39" t="s">
        <v>444</v>
      </c>
      <c r="C105" s="39" t="s">
        <v>255</v>
      </c>
      <c r="D105" s="51" t="s">
        <v>426</v>
      </c>
      <c r="E105" s="62">
        <v>59866</v>
      </c>
      <c r="F105" s="62"/>
      <c r="G105" s="62"/>
      <c r="H105" s="96">
        <f t="shared" si="15"/>
        <v>59866</v>
      </c>
      <c r="I105" s="62"/>
      <c r="J105" s="62"/>
      <c r="K105" s="96">
        <f t="shared" si="16"/>
        <v>59866</v>
      </c>
      <c r="L105" s="62">
        <v>24379</v>
      </c>
      <c r="M105" s="62">
        <v>23392</v>
      </c>
    </row>
    <row r="106" spans="1:13" ht="19.5" hidden="1" customHeight="1">
      <c r="A106" s="17" t="s">
        <v>495</v>
      </c>
      <c r="B106" s="39" t="s">
        <v>498</v>
      </c>
      <c r="C106" s="39" t="s">
        <v>255</v>
      </c>
      <c r="D106" s="51" t="s">
        <v>426</v>
      </c>
      <c r="E106" s="62">
        <v>6218</v>
      </c>
      <c r="F106" s="62"/>
      <c r="G106" s="62"/>
      <c r="H106" s="96">
        <f t="shared" si="15"/>
        <v>6218</v>
      </c>
      <c r="I106" s="62"/>
      <c r="J106" s="62"/>
      <c r="K106" s="96">
        <f t="shared" si="16"/>
        <v>6218</v>
      </c>
      <c r="L106" s="62">
        <v>6311</v>
      </c>
      <c r="M106" s="62">
        <v>6185</v>
      </c>
    </row>
    <row r="107" spans="1:13" ht="27.75" hidden="1" customHeight="1">
      <c r="A107" s="4" t="s">
        <v>533</v>
      </c>
      <c r="B107" s="39" t="s">
        <v>534</v>
      </c>
      <c r="C107" s="39"/>
      <c r="D107" s="51"/>
      <c r="E107" s="97">
        <v>17030.2</v>
      </c>
      <c r="F107" s="97"/>
      <c r="G107" s="97"/>
      <c r="H107" s="96">
        <f t="shared" si="15"/>
        <v>17030.2</v>
      </c>
      <c r="I107" s="97"/>
      <c r="J107" s="97"/>
      <c r="K107" s="96">
        <f t="shared" si="16"/>
        <v>17030.2</v>
      </c>
      <c r="L107" s="97">
        <v>17030.2</v>
      </c>
      <c r="M107" s="97">
        <v>17186.400000000001</v>
      </c>
    </row>
    <row r="108" spans="1:13" ht="30" hidden="1" customHeight="1">
      <c r="A108" s="4" t="s">
        <v>535</v>
      </c>
      <c r="B108" s="39" t="s">
        <v>536</v>
      </c>
      <c r="C108" s="39"/>
      <c r="D108" s="51"/>
      <c r="E108" s="97">
        <v>16309.7</v>
      </c>
      <c r="F108" s="97"/>
      <c r="G108" s="97"/>
      <c r="H108" s="96">
        <f t="shared" si="15"/>
        <v>16309.7</v>
      </c>
      <c r="I108" s="97"/>
      <c r="J108" s="97"/>
      <c r="K108" s="96">
        <f t="shared" si="16"/>
        <v>16309.7</v>
      </c>
      <c r="L108" s="97">
        <v>16309.7</v>
      </c>
      <c r="M108" s="97">
        <v>15718.8</v>
      </c>
    </row>
    <row r="109" spans="1:13" ht="30" hidden="1" customHeight="1">
      <c r="A109" s="4" t="s">
        <v>537</v>
      </c>
      <c r="B109" s="39" t="s">
        <v>538</v>
      </c>
      <c r="C109" s="39"/>
      <c r="D109" s="51"/>
      <c r="E109" s="97">
        <v>14800</v>
      </c>
      <c r="F109" s="97"/>
      <c r="G109" s="97"/>
      <c r="H109" s="96">
        <f t="shared" si="15"/>
        <v>14800</v>
      </c>
      <c r="I109" s="97"/>
      <c r="J109" s="97"/>
      <c r="K109" s="96">
        <f t="shared" si="16"/>
        <v>14800</v>
      </c>
      <c r="L109" s="97"/>
      <c r="M109" s="97"/>
    </row>
    <row r="110" spans="1:13" ht="30" hidden="1" customHeight="1">
      <c r="A110" s="122" t="s">
        <v>595</v>
      </c>
      <c r="B110" s="18" t="s">
        <v>596</v>
      </c>
      <c r="C110" s="39" t="s">
        <v>255</v>
      </c>
      <c r="D110" s="51" t="s">
        <v>471</v>
      </c>
      <c r="E110" s="97"/>
      <c r="F110" s="97">
        <v>944.6</v>
      </c>
      <c r="G110" s="97"/>
      <c r="H110" s="96">
        <f t="shared" si="15"/>
        <v>944.6</v>
      </c>
      <c r="I110" s="97"/>
      <c r="J110" s="97"/>
      <c r="K110" s="96">
        <f t="shared" si="16"/>
        <v>944.6</v>
      </c>
      <c r="L110" s="97"/>
      <c r="M110" s="97"/>
    </row>
    <row r="111" spans="1:13" ht="28.5" hidden="1" customHeight="1">
      <c r="A111" s="37" t="s">
        <v>125</v>
      </c>
      <c r="B111" s="38" t="s">
        <v>264</v>
      </c>
      <c r="C111" s="38"/>
      <c r="D111" s="104"/>
      <c r="E111" s="96">
        <f>SUM(E112)</f>
        <v>46133</v>
      </c>
      <c r="F111" s="96"/>
      <c r="G111" s="96"/>
      <c r="H111" s="96">
        <f t="shared" si="15"/>
        <v>46133</v>
      </c>
      <c r="I111" s="96"/>
      <c r="J111" s="96"/>
      <c r="K111" s="96">
        <f t="shared" si="16"/>
        <v>46133</v>
      </c>
      <c r="L111" s="96">
        <f>SUM(L112)</f>
        <v>46133</v>
      </c>
      <c r="M111" s="96">
        <f>SUM(M112)</f>
        <v>46133</v>
      </c>
    </row>
    <row r="112" spans="1:13" ht="27.75" hidden="1" customHeight="1">
      <c r="A112" s="17" t="s">
        <v>290</v>
      </c>
      <c r="B112" s="39" t="s">
        <v>329</v>
      </c>
      <c r="C112" s="39"/>
      <c r="D112" s="51"/>
      <c r="E112" s="97">
        <f>E113+E115+E117</f>
        <v>46133</v>
      </c>
      <c r="F112" s="97"/>
      <c r="G112" s="97"/>
      <c r="H112" s="96">
        <f t="shared" si="15"/>
        <v>46133</v>
      </c>
      <c r="I112" s="97"/>
      <c r="J112" s="97"/>
      <c r="K112" s="96">
        <f t="shared" si="16"/>
        <v>46133</v>
      </c>
      <c r="L112" s="97">
        <f t="shared" ref="L112:M112" si="21">L113+L115+L117</f>
        <v>46133</v>
      </c>
      <c r="M112" s="97">
        <f t="shared" si="21"/>
        <v>46133</v>
      </c>
    </row>
    <row r="113" spans="1:13" ht="30.75" hidden="1" customHeight="1">
      <c r="A113" s="11" t="s">
        <v>429</v>
      </c>
      <c r="B113" s="39" t="s">
        <v>330</v>
      </c>
      <c r="C113" s="39" t="s">
        <v>381</v>
      </c>
      <c r="D113" s="51"/>
      <c r="E113" s="97">
        <f>E114</f>
        <v>22402</v>
      </c>
      <c r="F113" s="97"/>
      <c r="G113" s="97"/>
      <c r="H113" s="96">
        <f t="shared" si="15"/>
        <v>22402</v>
      </c>
      <c r="I113" s="97"/>
      <c r="J113" s="97"/>
      <c r="K113" s="96">
        <f t="shared" si="16"/>
        <v>22402</v>
      </c>
      <c r="L113" s="97">
        <f>L114</f>
        <v>22402</v>
      </c>
      <c r="M113" s="97">
        <f>M114</f>
        <v>22402</v>
      </c>
    </row>
    <row r="114" spans="1:13" ht="21" hidden="1" customHeight="1">
      <c r="A114" s="17" t="s">
        <v>425</v>
      </c>
      <c r="B114" s="39" t="s">
        <v>330</v>
      </c>
      <c r="C114" s="39" t="s">
        <v>381</v>
      </c>
      <c r="D114" s="51" t="s">
        <v>426</v>
      </c>
      <c r="E114" s="97">
        <v>22402</v>
      </c>
      <c r="F114" s="97"/>
      <c r="G114" s="97"/>
      <c r="H114" s="96">
        <f t="shared" si="15"/>
        <v>22402</v>
      </c>
      <c r="I114" s="97"/>
      <c r="J114" s="97"/>
      <c r="K114" s="96">
        <f t="shared" si="16"/>
        <v>22402</v>
      </c>
      <c r="L114" s="97">
        <v>22402</v>
      </c>
      <c r="M114" s="97">
        <v>22402</v>
      </c>
    </row>
    <row r="115" spans="1:13" ht="30" hidden="1" customHeight="1">
      <c r="A115" s="11" t="s">
        <v>428</v>
      </c>
      <c r="B115" s="39" t="s">
        <v>427</v>
      </c>
      <c r="C115" s="39" t="s">
        <v>381</v>
      </c>
      <c r="D115" s="51"/>
      <c r="E115" s="97">
        <f>E116</f>
        <v>21731</v>
      </c>
      <c r="F115" s="97"/>
      <c r="G115" s="97"/>
      <c r="H115" s="96">
        <f t="shared" si="15"/>
        <v>21731</v>
      </c>
      <c r="I115" s="97"/>
      <c r="J115" s="97"/>
      <c r="K115" s="96">
        <f t="shared" si="16"/>
        <v>21731</v>
      </c>
      <c r="L115" s="97">
        <f>L116</f>
        <v>21731</v>
      </c>
      <c r="M115" s="97">
        <f>M116</f>
        <v>21731</v>
      </c>
    </row>
    <row r="116" spans="1:13" ht="21" hidden="1" customHeight="1">
      <c r="A116" s="17" t="s">
        <v>425</v>
      </c>
      <c r="B116" s="39" t="s">
        <v>427</v>
      </c>
      <c r="C116" s="39" t="s">
        <v>381</v>
      </c>
      <c r="D116" s="51" t="s">
        <v>426</v>
      </c>
      <c r="E116" s="97">
        <v>21731</v>
      </c>
      <c r="F116" s="97"/>
      <c r="G116" s="97"/>
      <c r="H116" s="96">
        <f t="shared" si="15"/>
        <v>21731</v>
      </c>
      <c r="I116" s="97"/>
      <c r="J116" s="97"/>
      <c r="K116" s="96">
        <f t="shared" si="16"/>
        <v>21731</v>
      </c>
      <c r="L116" s="97">
        <v>21731</v>
      </c>
      <c r="M116" s="97">
        <v>21731</v>
      </c>
    </row>
    <row r="117" spans="1:13" ht="22.5" hidden="1" customHeight="1">
      <c r="A117" s="13" t="s">
        <v>551</v>
      </c>
      <c r="B117" s="39" t="s">
        <v>427</v>
      </c>
      <c r="C117" s="39" t="s">
        <v>381</v>
      </c>
      <c r="D117" s="51" t="s">
        <v>426</v>
      </c>
      <c r="E117" s="97">
        <v>2000</v>
      </c>
      <c r="F117" s="97"/>
      <c r="G117" s="97"/>
      <c r="H117" s="96">
        <f t="shared" si="15"/>
        <v>2000</v>
      </c>
      <c r="I117" s="97"/>
      <c r="J117" s="97"/>
      <c r="K117" s="96">
        <f t="shared" si="16"/>
        <v>2000</v>
      </c>
      <c r="L117" s="97">
        <v>2000</v>
      </c>
      <c r="M117" s="97">
        <v>2000</v>
      </c>
    </row>
    <row r="118" spans="1:13" ht="41.25" hidden="1" customHeight="1">
      <c r="A118" s="37" t="s">
        <v>516</v>
      </c>
      <c r="B118" s="38" t="s">
        <v>266</v>
      </c>
      <c r="C118" s="38"/>
      <c r="D118" s="104"/>
      <c r="E118" s="96">
        <f>SUM(E120)</f>
        <v>10177</v>
      </c>
      <c r="F118" s="96"/>
      <c r="G118" s="96"/>
      <c r="H118" s="96">
        <f t="shared" si="15"/>
        <v>10177</v>
      </c>
      <c r="I118" s="96"/>
      <c r="J118" s="96"/>
      <c r="K118" s="96">
        <f t="shared" si="16"/>
        <v>10177</v>
      </c>
      <c r="L118" s="96">
        <f>SUM(L120)</f>
        <v>10177</v>
      </c>
      <c r="M118" s="96">
        <f>SUM(M120)</f>
        <v>10177</v>
      </c>
    </row>
    <row r="119" spans="1:13" ht="30" hidden="1" customHeight="1">
      <c r="A119" s="17" t="s">
        <v>333</v>
      </c>
      <c r="B119" s="39" t="s">
        <v>363</v>
      </c>
      <c r="C119" s="39"/>
      <c r="D119" s="51"/>
      <c r="E119" s="97">
        <f>SUM(E120)</f>
        <v>10177</v>
      </c>
      <c r="F119" s="97"/>
      <c r="G119" s="97"/>
      <c r="H119" s="96">
        <f t="shared" si="15"/>
        <v>10177</v>
      </c>
      <c r="I119" s="97"/>
      <c r="J119" s="97"/>
      <c r="K119" s="96">
        <f t="shared" si="16"/>
        <v>10177</v>
      </c>
      <c r="L119" s="97">
        <f>SUM(L120)</f>
        <v>10177</v>
      </c>
      <c r="M119" s="97">
        <f>SUM(M120)</f>
        <v>10177</v>
      </c>
    </row>
    <row r="120" spans="1:13" ht="37.5" hidden="1" customHeight="1">
      <c r="A120" s="17" t="s">
        <v>422</v>
      </c>
      <c r="B120" s="39" t="s">
        <v>334</v>
      </c>
      <c r="C120" s="39"/>
      <c r="D120" s="51"/>
      <c r="E120" s="97">
        <f>SUM(E123:E124)</f>
        <v>10177</v>
      </c>
      <c r="F120" s="97"/>
      <c r="G120" s="97"/>
      <c r="H120" s="96">
        <f t="shared" si="15"/>
        <v>10177</v>
      </c>
      <c r="I120" s="97"/>
      <c r="J120" s="97"/>
      <c r="K120" s="96">
        <f t="shared" si="16"/>
        <v>10177</v>
      </c>
      <c r="L120" s="97">
        <f>SUM(L123:L124)</f>
        <v>10177</v>
      </c>
      <c r="M120" s="97">
        <f>SUM(M123:M124)</f>
        <v>10177</v>
      </c>
    </row>
    <row r="121" spans="1:13" ht="19.5" hidden="1" customHeight="1">
      <c r="A121" s="8" t="s">
        <v>99</v>
      </c>
      <c r="B121" s="39" t="s">
        <v>267</v>
      </c>
      <c r="C121" s="39" t="s">
        <v>98</v>
      </c>
      <c r="D121" s="51"/>
      <c r="E121" s="97">
        <f>SUM(E122)</f>
        <v>10177</v>
      </c>
      <c r="F121" s="97"/>
      <c r="G121" s="97"/>
      <c r="H121" s="96">
        <f t="shared" si="15"/>
        <v>10177</v>
      </c>
      <c r="I121" s="97"/>
      <c r="J121" s="97"/>
      <c r="K121" s="96">
        <f t="shared" si="16"/>
        <v>10177</v>
      </c>
      <c r="L121" s="97">
        <f>SUM(L122)</f>
        <v>10177</v>
      </c>
      <c r="M121" s="97">
        <f>SUM(M122)</f>
        <v>10177</v>
      </c>
    </row>
    <row r="122" spans="1:13" ht="22.5" hidden="1" customHeight="1">
      <c r="A122" s="17" t="s">
        <v>36</v>
      </c>
      <c r="B122" s="39" t="s">
        <v>267</v>
      </c>
      <c r="C122" s="39" t="s">
        <v>23</v>
      </c>
      <c r="D122" s="51"/>
      <c r="E122" s="97">
        <f>SUM(E123:E124)</f>
        <v>10177</v>
      </c>
      <c r="F122" s="97"/>
      <c r="G122" s="97"/>
      <c r="H122" s="96">
        <f t="shared" si="15"/>
        <v>10177</v>
      </c>
      <c r="I122" s="97"/>
      <c r="J122" s="97"/>
      <c r="K122" s="96">
        <f t="shared" si="16"/>
        <v>10177</v>
      </c>
      <c r="L122" s="97">
        <f>SUM(L123:L124)</f>
        <v>10177</v>
      </c>
      <c r="M122" s="97">
        <f>SUM(M123:M124)</f>
        <v>10177</v>
      </c>
    </row>
    <row r="123" spans="1:13" ht="22.5" hidden="1" customHeight="1">
      <c r="A123" s="11" t="s">
        <v>85</v>
      </c>
      <c r="B123" s="39" t="s">
        <v>267</v>
      </c>
      <c r="C123" s="39" t="s">
        <v>23</v>
      </c>
      <c r="D123" s="51" t="s">
        <v>82</v>
      </c>
      <c r="E123" s="97">
        <v>8742</v>
      </c>
      <c r="F123" s="97"/>
      <c r="G123" s="97"/>
      <c r="H123" s="96">
        <f t="shared" si="15"/>
        <v>8742</v>
      </c>
      <c r="I123" s="97"/>
      <c r="J123" s="97"/>
      <c r="K123" s="96">
        <f t="shared" si="16"/>
        <v>8742</v>
      </c>
      <c r="L123" s="97">
        <v>8742</v>
      </c>
      <c r="M123" s="97">
        <v>8742</v>
      </c>
    </row>
    <row r="124" spans="1:13" ht="31.5" hidden="1" customHeight="1">
      <c r="A124" s="17" t="s">
        <v>115</v>
      </c>
      <c r="B124" s="39" t="s">
        <v>267</v>
      </c>
      <c r="C124" s="39" t="s">
        <v>23</v>
      </c>
      <c r="D124" s="51" t="s">
        <v>114</v>
      </c>
      <c r="E124" s="97">
        <v>1435</v>
      </c>
      <c r="F124" s="97"/>
      <c r="G124" s="97"/>
      <c r="H124" s="96">
        <f t="shared" si="15"/>
        <v>1435</v>
      </c>
      <c r="I124" s="97"/>
      <c r="J124" s="97"/>
      <c r="K124" s="96">
        <f t="shared" si="16"/>
        <v>1435</v>
      </c>
      <c r="L124" s="97">
        <v>1435</v>
      </c>
      <c r="M124" s="97">
        <v>1435</v>
      </c>
    </row>
    <row r="125" spans="1:13" ht="21" hidden="1" customHeight="1">
      <c r="A125" s="49" t="s">
        <v>9</v>
      </c>
      <c r="B125" s="38" t="s">
        <v>277</v>
      </c>
      <c r="C125" s="38" t="s">
        <v>50</v>
      </c>
      <c r="D125" s="104"/>
      <c r="E125" s="96">
        <f>SUM(E127)</f>
        <v>2887.2</v>
      </c>
      <c r="F125" s="96"/>
      <c r="G125" s="96"/>
      <c r="H125" s="96">
        <f t="shared" si="15"/>
        <v>2887.2</v>
      </c>
      <c r="I125" s="96"/>
      <c r="J125" s="96"/>
      <c r="K125" s="96">
        <f t="shared" si="16"/>
        <v>2887.2</v>
      </c>
      <c r="L125" s="96">
        <f>SUM(L127)</f>
        <v>0</v>
      </c>
      <c r="M125" s="96">
        <f>SUM(M127)</f>
        <v>0</v>
      </c>
    </row>
    <row r="126" spans="1:13" ht="30" hidden="1" customHeight="1">
      <c r="A126" s="4" t="s">
        <v>342</v>
      </c>
      <c r="B126" s="39" t="s">
        <v>343</v>
      </c>
      <c r="C126" s="39" t="s">
        <v>50</v>
      </c>
      <c r="D126" s="51"/>
      <c r="E126" s="97">
        <f>E127</f>
        <v>2887.2</v>
      </c>
      <c r="F126" s="97"/>
      <c r="G126" s="97"/>
      <c r="H126" s="96">
        <f t="shared" si="15"/>
        <v>2887.2</v>
      </c>
      <c r="I126" s="97"/>
      <c r="J126" s="97"/>
      <c r="K126" s="96">
        <f t="shared" si="16"/>
        <v>2887.2</v>
      </c>
      <c r="L126" s="97">
        <f>L127</f>
        <v>0</v>
      </c>
      <c r="M126" s="97">
        <f>M127</f>
        <v>0</v>
      </c>
    </row>
    <row r="127" spans="1:13" ht="63.75" hidden="1" customHeight="1">
      <c r="A127" s="17" t="s">
        <v>0</v>
      </c>
      <c r="B127" s="39" t="s">
        <v>344</v>
      </c>
      <c r="C127" s="39" t="s">
        <v>50</v>
      </c>
      <c r="D127" s="51"/>
      <c r="E127" s="97">
        <f>SUM(E128)</f>
        <v>2887.2</v>
      </c>
      <c r="F127" s="97"/>
      <c r="G127" s="97"/>
      <c r="H127" s="96">
        <f t="shared" si="15"/>
        <v>2887.2</v>
      </c>
      <c r="I127" s="97"/>
      <c r="J127" s="97"/>
      <c r="K127" s="96">
        <f t="shared" si="16"/>
        <v>2887.2</v>
      </c>
      <c r="L127" s="97">
        <f>SUM(L128)</f>
        <v>0</v>
      </c>
      <c r="M127" s="97">
        <f>SUM(M128)</f>
        <v>0</v>
      </c>
    </row>
    <row r="128" spans="1:13" ht="30.75" hidden="1" customHeight="1">
      <c r="A128" s="17" t="s">
        <v>115</v>
      </c>
      <c r="B128" s="39" t="s">
        <v>344</v>
      </c>
      <c r="C128" s="39" t="s">
        <v>50</v>
      </c>
      <c r="D128" s="51" t="s">
        <v>114</v>
      </c>
      <c r="E128" s="98">
        <v>2887.2</v>
      </c>
      <c r="F128" s="98"/>
      <c r="G128" s="98"/>
      <c r="H128" s="96">
        <f t="shared" si="15"/>
        <v>2887.2</v>
      </c>
      <c r="I128" s="98"/>
      <c r="J128" s="98"/>
      <c r="K128" s="96">
        <f t="shared" si="16"/>
        <v>2887.2</v>
      </c>
      <c r="L128" s="98"/>
      <c r="M128" s="98"/>
    </row>
    <row r="129" spans="1:13" ht="22.5" hidden="1" customHeight="1">
      <c r="A129" s="49" t="s">
        <v>18</v>
      </c>
      <c r="B129" s="38" t="s">
        <v>278</v>
      </c>
      <c r="C129" s="38" t="s">
        <v>45</v>
      </c>
      <c r="D129" s="104"/>
      <c r="E129" s="96">
        <f>SUM(E131)</f>
        <v>3200</v>
      </c>
      <c r="F129" s="96"/>
      <c r="G129" s="96"/>
      <c r="H129" s="96">
        <f t="shared" si="15"/>
        <v>3200</v>
      </c>
      <c r="I129" s="96"/>
      <c r="J129" s="96"/>
      <c r="K129" s="96">
        <f t="shared" si="16"/>
        <v>3200</v>
      </c>
      <c r="L129" s="96">
        <f>SUM(L131)</f>
        <v>3200</v>
      </c>
      <c r="M129" s="96">
        <f>SUM(M131)</f>
        <v>3200</v>
      </c>
    </row>
    <row r="130" spans="1:13" ht="31.5" hidden="1" customHeight="1">
      <c r="A130" s="4" t="s">
        <v>342</v>
      </c>
      <c r="B130" s="39" t="s">
        <v>345</v>
      </c>
      <c r="C130" s="39" t="s">
        <v>45</v>
      </c>
      <c r="D130" s="51"/>
      <c r="E130" s="97">
        <f t="shared" ref="E130:M131" si="22">SUM(E131)</f>
        <v>3200</v>
      </c>
      <c r="F130" s="97"/>
      <c r="G130" s="97"/>
      <c r="H130" s="96">
        <f t="shared" si="15"/>
        <v>3200</v>
      </c>
      <c r="I130" s="97"/>
      <c r="J130" s="97"/>
      <c r="K130" s="96">
        <f t="shared" si="16"/>
        <v>3200</v>
      </c>
      <c r="L130" s="97">
        <f t="shared" si="22"/>
        <v>3200</v>
      </c>
      <c r="M130" s="97">
        <f t="shared" si="22"/>
        <v>3200</v>
      </c>
    </row>
    <row r="131" spans="1:13" ht="72.75" hidden="1" customHeight="1">
      <c r="A131" s="17" t="s">
        <v>213</v>
      </c>
      <c r="B131" s="39" t="s">
        <v>346</v>
      </c>
      <c r="C131" s="39" t="s">
        <v>45</v>
      </c>
      <c r="D131" s="104"/>
      <c r="E131" s="97">
        <f t="shared" si="22"/>
        <v>3200</v>
      </c>
      <c r="F131" s="97"/>
      <c r="G131" s="97"/>
      <c r="H131" s="96">
        <f t="shared" si="15"/>
        <v>3200</v>
      </c>
      <c r="I131" s="97"/>
      <c r="J131" s="97"/>
      <c r="K131" s="96">
        <f t="shared" si="16"/>
        <v>3200</v>
      </c>
      <c r="L131" s="97">
        <f t="shared" si="22"/>
        <v>3200</v>
      </c>
      <c r="M131" s="97">
        <f t="shared" si="22"/>
        <v>3200</v>
      </c>
    </row>
    <row r="132" spans="1:13" ht="27.75" hidden="1" customHeight="1">
      <c r="A132" s="17" t="s">
        <v>217</v>
      </c>
      <c r="B132" s="39" t="s">
        <v>346</v>
      </c>
      <c r="C132" s="39" t="s">
        <v>45</v>
      </c>
      <c r="D132" s="51" t="s">
        <v>86</v>
      </c>
      <c r="E132" s="98">
        <v>3200</v>
      </c>
      <c r="F132" s="98"/>
      <c r="G132" s="98"/>
      <c r="H132" s="96">
        <f t="shared" si="15"/>
        <v>3200</v>
      </c>
      <c r="I132" s="98"/>
      <c r="J132" s="98"/>
      <c r="K132" s="96">
        <f t="shared" si="16"/>
        <v>3200</v>
      </c>
      <c r="L132" s="98">
        <v>3200</v>
      </c>
      <c r="M132" s="98">
        <v>3200</v>
      </c>
    </row>
    <row r="133" spans="1:13" ht="42.75" hidden="1" customHeight="1">
      <c r="A133" s="115" t="s">
        <v>589</v>
      </c>
      <c r="B133" s="38" t="s">
        <v>279</v>
      </c>
      <c r="C133" s="43" t="s">
        <v>47</v>
      </c>
      <c r="D133" s="104"/>
      <c r="E133" s="96">
        <f>SUM(E134,E137)</f>
        <v>17597</v>
      </c>
      <c r="F133" s="96"/>
      <c r="G133" s="96"/>
      <c r="H133" s="96">
        <f t="shared" si="15"/>
        <v>17597</v>
      </c>
      <c r="I133" s="96"/>
      <c r="J133" s="96"/>
      <c r="K133" s="96">
        <f t="shared" si="16"/>
        <v>17597</v>
      </c>
      <c r="L133" s="96">
        <f>SUM(L134,L137)</f>
        <v>16300</v>
      </c>
      <c r="M133" s="96">
        <f>SUM(M134,M137)</f>
        <v>16300</v>
      </c>
    </row>
    <row r="134" spans="1:13" ht="29.25" hidden="1" customHeight="1">
      <c r="A134" s="4" t="s">
        <v>331</v>
      </c>
      <c r="B134" s="39" t="s">
        <v>341</v>
      </c>
      <c r="C134" s="44" t="s">
        <v>47</v>
      </c>
      <c r="D134" s="51"/>
      <c r="E134" s="96">
        <f t="shared" ref="E134:M135" si="23">E135</f>
        <v>650</v>
      </c>
      <c r="F134" s="96"/>
      <c r="G134" s="96"/>
      <c r="H134" s="96">
        <f t="shared" si="15"/>
        <v>650</v>
      </c>
      <c r="I134" s="96"/>
      <c r="J134" s="96"/>
      <c r="K134" s="96">
        <f t="shared" si="16"/>
        <v>650</v>
      </c>
      <c r="L134" s="96">
        <f t="shared" si="23"/>
        <v>650</v>
      </c>
      <c r="M134" s="96">
        <f t="shared" si="23"/>
        <v>650</v>
      </c>
    </row>
    <row r="135" spans="1:13" ht="19.5" hidden="1" customHeight="1">
      <c r="A135" s="17" t="s">
        <v>8</v>
      </c>
      <c r="B135" s="39" t="s">
        <v>332</v>
      </c>
      <c r="C135" s="44" t="s">
        <v>47</v>
      </c>
      <c r="D135" s="51"/>
      <c r="E135" s="97">
        <f t="shared" si="23"/>
        <v>650</v>
      </c>
      <c r="F135" s="97"/>
      <c r="G135" s="97"/>
      <c r="H135" s="96">
        <f t="shared" si="15"/>
        <v>650</v>
      </c>
      <c r="I135" s="97"/>
      <c r="J135" s="97"/>
      <c r="K135" s="96">
        <f t="shared" si="16"/>
        <v>650</v>
      </c>
      <c r="L135" s="97">
        <f t="shared" si="23"/>
        <v>650</v>
      </c>
      <c r="M135" s="97">
        <f t="shared" si="23"/>
        <v>650</v>
      </c>
    </row>
    <row r="136" spans="1:13" ht="29.25" hidden="1" customHeight="1">
      <c r="A136" s="40" t="s">
        <v>115</v>
      </c>
      <c r="B136" s="39" t="s">
        <v>332</v>
      </c>
      <c r="C136" s="44" t="s">
        <v>47</v>
      </c>
      <c r="D136" s="51" t="s">
        <v>114</v>
      </c>
      <c r="E136" s="97">
        <v>650</v>
      </c>
      <c r="F136" s="97"/>
      <c r="G136" s="97"/>
      <c r="H136" s="96">
        <f t="shared" si="15"/>
        <v>650</v>
      </c>
      <c r="I136" s="97"/>
      <c r="J136" s="97"/>
      <c r="K136" s="96">
        <f t="shared" si="16"/>
        <v>650</v>
      </c>
      <c r="L136" s="97">
        <v>650</v>
      </c>
      <c r="M136" s="97">
        <v>650</v>
      </c>
    </row>
    <row r="137" spans="1:13" ht="29.25" hidden="1" customHeight="1">
      <c r="A137" s="8" t="s">
        <v>340</v>
      </c>
      <c r="B137" s="39" t="s">
        <v>370</v>
      </c>
      <c r="C137" s="44" t="s">
        <v>248</v>
      </c>
      <c r="D137" s="51"/>
      <c r="E137" s="97">
        <f>SUM(E138,E140,E142)</f>
        <v>16947</v>
      </c>
      <c r="F137" s="97"/>
      <c r="G137" s="97"/>
      <c r="H137" s="96">
        <f t="shared" si="15"/>
        <v>16947</v>
      </c>
      <c r="I137" s="97"/>
      <c r="J137" s="97"/>
      <c r="K137" s="96">
        <f t="shared" si="16"/>
        <v>16947</v>
      </c>
      <c r="L137" s="97">
        <f>SUM(L138,L140,L142)</f>
        <v>15650</v>
      </c>
      <c r="M137" s="97">
        <f>SUM(M138,M140,M142)</f>
        <v>15650</v>
      </c>
    </row>
    <row r="138" spans="1:13" ht="24" hidden="1" customHeight="1">
      <c r="A138" s="50" t="s">
        <v>382</v>
      </c>
      <c r="B138" s="39" t="s">
        <v>371</v>
      </c>
      <c r="C138" s="39" t="s">
        <v>248</v>
      </c>
      <c r="D138" s="51"/>
      <c r="E138" s="97">
        <f>E139</f>
        <v>1995</v>
      </c>
      <c r="F138" s="97"/>
      <c r="G138" s="97"/>
      <c r="H138" s="96">
        <f t="shared" si="15"/>
        <v>1995</v>
      </c>
      <c r="I138" s="97"/>
      <c r="J138" s="97"/>
      <c r="K138" s="96">
        <f t="shared" si="16"/>
        <v>1995</v>
      </c>
      <c r="L138" s="97">
        <f>L139</f>
        <v>1760</v>
      </c>
      <c r="M138" s="97">
        <f>M139</f>
        <v>1760</v>
      </c>
    </row>
    <row r="139" spans="1:13" ht="33.75" hidden="1" customHeight="1">
      <c r="A139" s="40" t="s">
        <v>115</v>
      </c>
      <c r="B139" s="39" t="s">
        <v>371</v>
      </c>
      <c r="C139" s="39" t="s">
        <v>248</v>
      </c>
      <c r="D139" s="51" t="s">
        <v>114</v>
      </c>
      <c r="E139" s="97">
        <v>1995</v>
      </c>
      <c r="F139" s="97"/>
      <c r="G139" s="97"/>
      <c r="H139" s="96">
        <f t="shared" si="15"/>
        <v>1995</v>
      </c>
      <c r="I139" s="97"/>
      <c r="J139" s="97"/>
      <c r="K139" s="96">
        <f t="shared" si="16"/>
        <v>1995</v>
      </c>
      <c r="L139" s="97">
        <v>1760</v>
      </c>
      <c r="M139" s="97">
        <v>1760</v>
      </c>
    </row>
    <row r="140" spans="1:13" ht="25.5" hidden="1" customHeight="1">
      <c r="A140" s="50" t="s">
        <v>379</v>
      </c>
      <c r="B140" s="39" t="s">
        <v>372</v>
      </c>
      <c r="C140" s="39" t="s">
        <v>248</v>
      </c>
      <c r="D140" s="51"/>
      <c r="E140" s="97">
        <f>SUM(E141)</f>
        <v>2110</v>
      </c>
      <c r="F140" s="97"/>
      <c r="G140" s="97"/>
      <c r="H140" s="96">
        <f t="shared" si="15"/>
        <v>2110</v>
      </c>
      <c r="I140" s="97"/>
      <c r="J140" s="97"/>
      <c r="K140" s="96">
        <f t="shared" si="16"/>
        <v>2110</v>
      </c>
      <c r="L140" s="97">
        <f>SUM(L141)</f>
        <v>1110</v>
      </c>
      <c r="M140" s="97">
        <f>SUM(M141)</f>
        <v>1110</v>
      </c>
    </row>
    <row r="141" spans="1:13" ht="24" hidden="1" customHeight="1">
      <c r="A141" s="17" t="s">
        <v>378</v>
      </c>
      <c r="B141" s="39" t="s">
        <v>372</v>
      </c>
      <c r="C141" s="44" t="s">
        <v>248</v>
      </c>
      <c r="D141" s="51" t="s">
        <v>376</v>
      </c>
      <c r="E141" s="97">
        <v>2110</v>
      </c>
      <c r="F141" s="97"/>
      <c r="G141" s="97"/>
      <c r="H141" s="96">
        <f t="shared" ref="H141:H204" si="24">E141+F141+G141</f>
        <v>2110</v>
      </c>
      <c r="I141" s="97"/>
      <c r="J141" s="97"/>
      <c r="K141" s="96">
        <f t="shared" ref="K141:K204" si="25">H141+I141+J141</f>
        <v>2110</v>
      </c>
      <c r="L141" s="97">
        <v>1110</v>
      </c>
      <c r="M141" s="97">
        <v>1110</v>
      </c>
    </row>
    <row r="142" spans="1:13" ht="26.25" hidden="1" customHeight="1">
      <c r="A142" s="50" t="s">
        <v>396</v>
      </c>
      <c r="B142" s="39" t="s">
        <v>373</v>
      </c>
      <c r="C142" s="44" t="s">
        <v>248</v>
      </c>
      <c r="D142" s="51"/>
      <c r="E142" s="97">
        <f>E143</f>
        <v>12842</v>
      </c>
      <c r="F142" s="97"/>
      <c r="G142" s="97"/>
      <c r="H142" s="96">
        <f t="shared" si="24"/>
        <v>12842</v>
      </c>
      <c r="I142" s="97"/>
      <c r="J142" s="97"/>
      <c r="K142" s="96">
        <f t="shared" si="25"/>
        <v>12842</v>
      </c>
      <c r="L142" s="97">
        <f>L143</f>
        <v>12780</v>
      </c>
      <c r="M142" s="97">
        <f>M143</f>
        <v>12780</v>
      </c>
    </row>
    <row r="143" spans="1:13" ht="23.25" hidden="1" customHeight="1">
      <c r="A143" s="17" t="s">
        <v>378</v>
      </c>
      <c r="B143" s="39" t="s">
        <v>373</v>
      </c>
      <c r="C143" s="44" t="s">
        <v>248</v>
      </c>
      <c r="D143" s="51" t="s">
        <v>376</v>
      </c>
      <c r="E143" s="97">
        <v>12842</v>
      </c>
      <c r="F143" s="97"/>
      <c r="G143" s="97"/>
      <c r="H143" s="96">
        <f t="shared" si="24"/>
        <v>12842</v>
      </c>
      <c r="I143" s="97"/>
      <c r="J143" s="97"/>
      <c r="K143" s="96">
        <f t="shared" si="25"/>
        <v>12842</v>
      </c>
      <c r="L143" s="97">
        <v>12780</v>
      </c>
      <c r="M143" s="97">
        <v>12780</v>
      </c>
    </row>
    <row r="144" spans="1:13" ht="32.25" hidden="1" customHeight="1">
      <c r="A144" s="119" t="s">
        <v>590</v>
      </c>
      <c r="B144" s="38" t="s">
        <v>276</v>
      </c>
      <c r="C144" s="38"/>
      <c r="D144" s="104"/>
      <c r="E144" s="96">
        <f>E145+E150</f>
        <v>9700</v>
      </c>
      <c r="F144" s="96"/>
      <c r="G144" s="96"/>
      <c r="H144" s="96">
        <f t="shared" si="24"/>
        <v>9700</v>
      </c>
      <c r="I144" s="96"/>
      <c r="J144" s="96"/>
      <c r="K144" s="96">
        <f t="shared" si="25"/>
        <v>9700</v>
      </c>
      <c r="L144" s="96">
        <f>L145+L150</f>
        <v>9700</v>
      </c>
      <c r="M144" s="96">
        <f>M145+M150</f>
        <v>9700</v>
      </c>
    </row>
    <row r="145" spans="1:13" ht="29.25" hidden="1" customHeight="1">
      <c r="A145" s="17" t="s">
        <v>298</v>
      </c>
      <c r="B145" s="39" t="s">
        <v>336</v>
      </c>
      <c r="C145" s="38"/>
      <c r="D145" s="104"/>
      <c r="E145" s="97">
        <f>E146</f>
        <v>1500</v>
      </c>
      <c r="F145" s="97"/>
      <c r="G145" s="97"/>
      <c r="H145" s="96">
        <f t="shared" si="24"/>
        <v>1500</v>
      </c>
      <c r="I145" s="97"/>
      <c r="J145" s="97"/>
      <c r="K145" s="96">
        <f t="shared" si="25"/>
        <v>1500</v>
      </c>
      <c r="L145" s="97">
        <f>L146</f>
        <v>1500</v>
      </c>
      <c r="M145" s="97">
        <f>M146</f>
        <v>1500</v>
      </c>
    </row>
    <row r="146" spans="1:13" ht="27" hidden="1" customHeight="1">
      <c r="A146" s="17" t="s">
        <v>10</v>
      </c>
      <c r="B146" s="39" t="s">
        <v>336</v>
      </c>
      <c r="C146" s="39"/>
      <c r="D146" s="104"/>
      <c r="E146" s="97">
        <f>SUM(E147)</f>
        <v>1500</v>
      </c>
      <c r="F146" s="97"/>
      <c r="G146" s="97"/>
      <c r="H146" s="96">
        <f t="shared" si="24"/>
        <v>1500</v>
      </c>
      <c r="I146" s="97"/>
      <c r="J146" s="97"/>
      <c r="K146" s="96">
        <f t="shared" si="25"/>
        <v>1500</v>
      </c>
      <c r="L146" s="97">
        <f>SUM(L147)</f>
        <v>1500</v>
      </c>
      <c r="M146" s="97">
        <f>SUM(M147)</f>
        <v>1500</v>
      </c>
    </row>
    <row r="147" spans="1:13" ht="16.5" hidden="1" customHeight="1">
      <c r="A147" s="17" t="s">
        <v>65</v>
      </c>
      <c r="B147" s="39" t="s">
        <v>449</v>
      </c>
      <c r="C147" s="39" t="s">
        <v>153</v>
      </c>
      <c r="D147" s="104"/>
      <c r="E147" s="97">
        <f t="shared" ref="E147:M148" si="26">E148</f>
        <v>1500</v>
      </c>
      <c r="F147" s="97"/>
      <c r="G147" s="97"/>
      <c r="H147" s="96">
        <f t="shared" si="24"/>
        <v>1500</v>
      </c>
      <c r="I147" s="97"/>
      <c r="J147" s="97"/>
      <c r="K147" s="96">
        <f t="shared" si="25"/>
        <v>1500</v>
      </c>
      <c r="L147" s="97">
        <f t="shared" si="26"/>
        <v>1500</v>
      </c>
      <c r="M147" s="97">
        <f t="shared" si="26"/>
        <v>1500</v>
      </c>
    </row>
    <row r="148" spans="1:13" ht="20.25" hidden="1" customHeight="1">
      <c r="A148" s="17" t="s">
        <v>59</v>
      </c>
      <c r="B148" s="39" t="s">
        <v>449</v>
      </c>
      <c r="C148" s="39" t="s">
        <v>50</v>
      </c>
      <c r="D148" s="104"/>
      <c r="E148" s="97">
        <f t="shared" si="26"/>
        <v>1500</v>
      </c>
      <c r="F148" s="97"/>
      <c r="G148" s="97"/>
      <c r="H148" s="96">
        <f t="shared" si="24"/>
        <v>1500</v>
      </c>
      <c r="I148" s="97"/>
      <c r="J148" s="97"/>
      <c r="K148" s="96">
        <f t="shared" si="25"/>
        <v>1500</v>
      </c>
      <c r="L148" s="97">
        <f t="shared" si="26"/>
        <v>1500</v>
      </c>
      <c r="M148" s="97">
        <f t="shared" si="26"/>
        <v>1500</v>
      </c>
    </row>
    <row r="149" spans="1:13" ht="30" hidden="1" customHeight="1">
      <c r="A149" s="40" t="s">
        <v>90</v>
      </c>
      <c r="B149" s="39" t="s">
        <v>449</v>
      </c>
      <c r="C149" s="39" t="s">
        <v>50</v>
      </c>
      <c r="D149" s="51" t="s">
        <v>88</v>
      </c>
      <c r="E149" s="97">
        <v>1500</v>
      </c>
      <c r="F149" s="97"/>
      <c r="G149" s="97"/>
      <c r="H149" s="96">
        <f t="shared" si="24"/>
        <v>1500</v>
      </c>
      <c r="I149" s="97"/>
      <c r="J149" s="97"/>
      <c r="K149" s="96">
        <f t="shared" si="25"/>
        <v>1500</v>
      </c>
      <c r="L149" s="97">
        <v>1500</v>
      </c>
      <c r="M149" s="97">
        <v>1500</v>
      </c>
    </row>
    <row r="150" spans="1:13" ht="33" hidden="1" customHeight="1">
      <c r="A150" s="2" t="s">
        <v>436</v>
      </c>
      <c r="B150" s="39" t="s">
        <v>486</v>
      </c>
      <c r="C150" s="39" t="s">
        <v>50</v>
      </c>
      <c r="D150" s="51" t="s">
        <v>88</v>
      </c>
      <c r="E150" s="97">
        <v>8200</v>
      </c>
      <c r="F150" s="97"/>
      <c r="G150" s="97"/>
      <c r="H150" s="96">
        <f t="shared" si="24"/>
        <v>8200</v>
      </c>
      <c r="I150" s="97"/>
      <c r="J150" s="97"/>
      <c r="K150" s="96">
        <f t="shared" si="25"/>
        <v>8200</v>
      </c>
      <c r="L150" s="97">
        <v>8200</v>
      </c>
      <c r="M150" s="97">
        <v>8200</v>
      </c>
    </row>
    <row r="151" spans="1:13" ht="41.25" hidden="1" customHeight="1">
      <c r="A151" s="115" t="s">
        <v>591</v>
      </c>
      <c r="B151" s="38" t="s">
        <v>184</v>
      </c>
      <c r="C151" s="38"/>
      <c r="D151" s="106"/>
      <c r="E151" s="99">
        <f t="shared" ref="E151:M153" si="27">SUM(E152)</f>
        <v>1000</v>
      </c>
      <c r="F151" s="99"/>
      <c r="G151" s="99"/>
      <c r="H151" s="96">
        <f t="shared" si="24"/>
        <v>1000</v>
      </c>
      <c r="I151" s="99"/>
      <c r="J151" s="99"/>
      <c r="K151" s="96">
        <f t="shared" si="25"/>
        <v>1000</v>
      </c>
      <c r="L151" s="99">
        <f t="shared" si="27"/>
        <v>1000</v>
      </c>
      <c r="M151" s="99">
        <f t="shared" si="27"/>
        <v>1000</v>
      </c>
    </row>
    <row r="152" spans="1:13" ht="31.5" hidden="1" customHeight="1">
      <c r="A152" s="17" t="s">
        <v>296</v>
      </c>
      <c r="B152" s="39" t="s">
        <v>319</v>
      </c>
      <c r="C152" s="39"/>
      <c r="D152" s="107"/>
      <c r="E152" s="98">
        <f t="shared" si="27"/>
        <v>1000</v>
      </c>
      <c r="F152" s="98"/>
      <c r="G152" s="98"/>
      <c r="H152" s="96">
        <f t="shared" si="24"/>
        <v>1000</v>
      </c>
      <c r="I152" s="98"/>
      <c r="J152" s="98"/>
      <c r="K152" s="96">
        <f t="shared" si="25"/>
        <v>1000</v>
      </c>
      <c r="L152" s="98">
        <f t="shared" si="27"/>
        <v>1000</v>
      </c>
      <c r="M152" s="98">
        <f t="shared" si="27"/>
        <v>1000</v>
      </c>
    </row>
    <row r="153" spans="1:13" ht="38.25" hidden="1" customHeight="1">
      <c r="A153" s="4" t="s">
        <v>528</v>
      </c>
      <c r="B153" s="39" t="s">
        <v>320</v>
      </c>
      <c r="C153" s="39"/>
      <c r="D153" s="107"/>
      <c r="E153" s="98">
        <f t="shared" si="27"/>
        <v>1000</v>
      </c>
      <c r="F153" s="98"/>
      <c r="G153" s="98"/>
      <c r="H153" s="96">
        <f t="shared" si="24"/>
        <v>1000</v>
      </c>
      <c r="I153" s="98"/>
      <c r="J153" s="98"/>
      <c r="K153" s="96">
        <f t="shared" si="25"/>
        <v>1000</v>
      </c>
      <c r="L153" s="98">
        <f t="shared" si="27"/>
        <v>1000</v>
      </c>
      <c r="M153" s="98">
        <f t="shared" si="27"/>
        <v>1000</v>
      </c>
    </row>
    <row r="154" spans="1:13" ht="21" hidden="1" customHeight="1">
      <c r="A154" s="17" t="s">
        <v>96</v>
      </c>
      <c r="B154" s="39" t="s">
        <v>320</v>
      </c>
      <c r="C154" s="48" t="s">
        <v>97</v>
      </c>
      <c r="D154" s="107"/>
      <c r="E154" s="98">
        <f t="shared" ref="E154:M155" si="28">E155</f>
        <v>1000</v>
      </c>
      <c r="F154" s="98"/>
      <c r="G154" s="98"/>
      <c r="H154" s="96">
        <f t="shared" si="24"/>
        <v>1000</v>
      </c>
      <c r="I154" s="98"/>
      <c r="J154" s="98"/>
      <c r="K154" s="96">
        <f t="shared" si="25"/>
        <v>1000</v>
      </c>
      <c r="L154" s="98">
        <f t="shared" si="28"/>
        <v>1000</v>
      </c>
      <c r="M154" s="98">
        <f t="shared" si="28"/>
        <v>1000</v>
      </c>
    </row>
    <row r="155" spans="1:13" ht="23.25" hidden="1" customHeight="1">
      <c r="A155" s="41" t="s">
        <v>22</v>
      </c>
      <c r="B155" s="39" t="s">
        <v>320</v>
      </c>
      <c r="C155" s="39" t="s">
        <v>235</v>
      </c>
      <c r="D155" s="107"/>
      <c r="E155" s="98">
        <f t="shared" si="28"/>
        <v>1000</v>
      </c>
      <c r="F155" s="98"/>
      <c r="G155" s="98"/>
      <c r="H155" s="96">
        <f t="shared" si="24"/>
        <v>1000</v>
      </c>
      <c r="I155" s="98"/>
      <c r="J155" s="98"/>
      <c r="K155" s="96">
        <f t="shared" si="25"/>
        <v>1000</v>
      </c>
      <c r="L155" s="98">
        <f t="shared" si="28"/>
        <v>1000</v>
      </c>
      <c r="M155" s="98">
        <f t="shared" si="28"/>
        <v>1000</v>
      </c>
    </row>
    <row r="156" spans="1:13" ht="33" hidden="1" customHeight="1">
      <c r="A156" s="40" t="s">
        <v>115</v>
      </c>
      <c r="B156" s="39" t="s">
        <v>320</v>
      </c>
      <c r="C156" s="39" t="s">
        <v>235</v>
      </c>
      <c r="D156" s="51" t="s">
        <v>114</v>
      </c>
      <c r="E156" s="97">
        <v>1000</v>
      </c>
      <c r="F156" s="97"/>
      <c r="G156" s="97"/>
      <c r="H156" s="96">
        <f t="shared" si="24"/>
        <v>1000</v>
      </c>
      <c r="I156" s="97"/>
      <c r="J156" s="97"/>
      <c r="K156" s="96">
        <f t="shared" si="25"/>
        <v>1000</v>
      </c>
      <c r="L156" s="97">
        <v>1000</v>
      </c>
      <c r="M156" s="97">
        <v>1000</v>
      </c>
    </row>
    <row r="157" spans="1:13" ht="69" hidden="1" customHeight="1">
      <c r="A157" s="45"/>
      <c r="B157" s="38" t="s">
        <v>185</v>
      </c>
      <c r="C157" s="39"/>
      <c r="D157" s="51"/>
      <c r="E157" s="96">
        <v>0</v>
      </c>
      <c r="F157" s="96"/>
      <c r="G157" s="96"/>
      <c r="H157" s="96">
        <f t="shared" si="24"/>
        <v>0</v>
      </c>
      <c r="I157" s="96"/>
      <c r="J157" s="96"/>
      <c r="K157" s="96">
        <f t="shared" si="25"/>
        <v>0</v>
      </c>
      <c r="L157" s="96"/>
      <c r="M157" s="96">
        <v>0</v>
      </c>
    </row>
    <row r="158" spans="1:13" ht="19.5" hidden="1" customHeight="1">
      <c r="A158" s="5"/>
      <c r="B158" s="38" t="s">
        <v>404</v>
      </c>
      <c r="C158" s="38"/>
      <c r="D158" s="104"/>
      <c r="E158" s="96">
        <f>E159</f>
        <v>0</v>
      </c>
      <c r="F158" s="96"/>
      <c r="G158" s="96"/>
      <c r="H158" s="96">
        <f t="shared" si="24"/>
        <v>0</v>
      </c>
      <c r="I158" s="96"/>
      <c r="J158" s="96"/>
      <c r="K158" s="96">
        <f t="shared" si="25"/>
        <v>0</v>
      </c>
      <c r="L158" s="96"/>
      <c r="M158" s="96">
        <f>M159</f>
        <v>0</v>
      </c>
    </row>
    <row r="159" spans="1:13" ht="22.5" hidden="1" customHeight="1">
      <c r="A159" s="4"/>
      <c r="B159" s="39" t="s">
        <v>405</v>
      </c>
      <c r="C159" s="39"/>
      <c r="D159" s="51"/>
      <c r="E159" s="97">
        <v>0</v>
      </c>
      <c r="F159" s="97"/>
      <c r="G159" s="97"/>
      <c r="H159" s="96">
        <f t="shared" si="24"/>
        <v>0</v>
      </c>
      <c r="I159" s="97"/>
      <c r="J159" s="97"/>
      <c r="K159" s="96">
        <f t="shared" si="25"/>
        <v>0</v>
      </c>
      <c r="L159" s="97"/>
      <c r="M159" s="97">
        <v>0</v>
      </c>
    </row>
    <row r="160" spans="1:13" ht="42.75" hidden="1" customHeight="1">
      <c r="A160" s="40"/>
      <c r="B160" s="39" t="s">
        <v>406</v>
      </c>
      <c r="C160" s="39"/>
      <c r="D160" s="51"/>
      <c r="E160" s="97">
        <v>0</v>
      </c>
      <c r="F160" s="97"/>
      <c r="G160" s="97"/>
      <c r="H160" s="96">
        <f t="shared" si="24"/>
        <v>0</v>
      </c>
      <c r="I160" s="97"/>
      <c r="J160" s="97"/>
      <c r="K160" s="96">
        <f t="shared" si="25"/>
        <v>0</v>
      </c>
      <c r="L160" s="97"/>
      <c r="M160" s="97">
        <v>0</v>
      </c>
    </row>
    <row r="161" spans="1:13" ht="35.25" hidden="1" customHeight="1">
      <c r="A161" s="17"/>
      <c r="B161" s="39" t="s">
        <v>406</v>
      </c>
      <c r="C161" s="39" t="s">
        <v>153</v>
      </c>
      <c r="D161" s="51"/>
      <c r="E161" s="97">
        <f>E162</f>
        <v>0</v>
      </c>
      <c r="F161" s="97"/>
      <c r="G161" s="97"/>
      <c r="H161" s="96">
        <f t="shared" si="24"/>
        <v>0</v>
      </c>
      <c r="I161" s="97"/>
      <c r="J161" s="97"/>
      <c r="K161" s="96">
        <f t="shared" si="25"/>
        <v>0</v>
      </c>
      <c r="L161" s="97"/>
      <c r="M161" s="97">
        <f>M162</f>
        <v>0</v>
      </c>
    </row>
    <row r="162" spans="1:13" ht="58.5" hidden="1" customHeight="1">
      <c r="A162" s="17"/>
      <c r="B162" s="39" t="s">
        <v>406</v>
      </c>
      <c r="C162" s="39" t="s">
        <v>50</v>
      </c>
      <c r="D162" s="51"/>
      <c r="E162" s="97">
        <f>E163</f>
        <v>0</v>
      </c>
      <c r="F162" s="97"/>
      <c r="G162" s="97"/>
      <c r="H162" s="96">
        <f t="shared" si="24"/>
        <v>0</v>
      </c>
      <c r="I162" s="97"/>
      <c r="J162" s="97"/>
      <c r="K162" s="96">
        <f t="shared" si="25"/>
        <v>0</v>
      </c>
      <c r="L162" s="97"/>
      <c r="M162" s="97">
        <f>M163</f>
        <v>0</v>
      </c>
    </row>
    <row r="163" spans="1:13" ht="47.25" hidden="1" customHeight="1">
      <c r="A163" s="40"/>
      <c r="B163" s="39" t="s">
        <v>406</v>
      </c>
      <c r="C163" s="39" t="s">
        <v>50</v>
      </c>
      <c r="D163" s="51" t="s">
        <v>88</v>
      </c>
      <c r="E163" s="97">
        <v>0</v>
      </c>
      <c r="F163" s="97"/>
      <c r="G163" s="97"/>
      <c r="H163" s="96">
        <f t="shared" si="24"/>
        <v>0</v>
      </c>
      <c r="I163" s="97"/>
      <c r="J163" s="97"/>
      <c r="K163" s="96">
        <f t="shared" si="25"/>
        <v>0</v>
      </c>
      <c r="L163" s="97"/>
      <c r="M163" s="97">
        <v>0</v>
      </c>
    </row>
    <row r="164" spans="1:13" ht="38.25" hidden="1" customHeight="1">
      <c r="A164" s="116" t="s">
        <v>572</v>
      </c>
      <c r="B164" s="38" t="s">
        <v>194</v>
      </c>
      <c r="C164" s="38"/>
      <c r="D164" s="104"/>
      <c r="E164" s="96">
        <f t="shared" ref="E164:M165" si="29">SUM(E165)</f>
        <v>3000</v>
      </c>
      <c r="F164" s="96"/>
      <c r="G164" s="96">
        <f>G165</f>
        <v>1900</v>
      </c>
      <c r="H164" s="96">
        <f t="shared" si="24"/>
        <v>4900</v>
      </c>
      <c r="I164" s="96"/>
      <c r="J164" s="96"/>
      <c r="K164" s="96">
        <f t="shared" si="25"/>
        <v>4900</v>
      </c>
      <c r="L164" s="96">
        <f t="shared" si="29"/>
        <v>3000</v>
      </c>
      <c r="M164" s="96">
        <f t="shared" si="29"/>
        <v>3000</v>
      </c>
    </row>
    <row r="165" spans="1:13" ht="33.75" hidden="1" customHeight="1">
      <c r="A165" s="17" t="s">
        <v>297</v>
      </c>
      <c r="B165" s="39" t="s">
        <v>194</v>
      </c>
      <c r="C165" s="39"/>
      <c r="D165" s="51"/>
      <c r="E165" s="97">
        <f t="shared" si="29"/>
        <v>3000</v>
      </c>
      <c r="F165" s="97"/>
      <c r="G165" s="97">
        <f>G166</f>
        <v>1900</v>
      </c>
      <c r="H165" s="96">
        <f t="shared" si="24"/>
        <v>4900</v>
      </c>
      <c r="I165" s="97"/>
      <c r="J165" s="97"/>
      <c r="K165" s="96">
        <f t="shared" si="25"/>
        <v>4900</v>
      </c>
      <c r="L165" s="97">
        <f t="shared" si="29"/>
        <v>3000</v>
      </c>
      <c r="M165" s="97">
        <f t="shared" si="29"/>
        <v>3000</v>
      </c>
    </row>
    <row r="166" spans="1:13" ht="21.75" hidden="1" customHeight="1">
      <c r="A166" s="40" t="s">
        <v>149</v>
      </c>
      <c r="B166" s="39" t="s">
        <v>562</v>
      </c>
      <c r="C166" s="39"/>
      <c r="D166" s="51"/>
      <c r="E166" s="97">
        <f>E167</f>
        <v>3000</v>
      </c>
      <c r="F166" s="97"/>
      <c r="G166" s="97">
        <f>G167</f>
        <v>1900</v>
      </c>
      <c r="H166" s="96">
        <f t="shared" si="24"/>
        <v>4900</v>
      </c>
      <c r="I166" s="97"/>
      <c r="J166" s="97"/>
      <c r="K166" s="96">
        <f t="shared" si="25"/>
        <v>4900</v>
      </c>
      <c r="L166" s="97">
        <f>L167</f>
        <v>3000</v>
      </c>
      <c r="M166" s="97">
        <f>M167</f>
        <v>3000</v>
      </c>
    </row>
    <row r="167" spans="1:13" ht="21" hidden="1" customHeight="1">
      <c r="A167" s="17" t="s">
        <v>96</v>
      </c>
      <c r="B167" s="39" t="s">
        <v>315</v>
      </c>
      <c r="C167" s="48" t="s">
        <v>97</v>
      </c>
      <c r="D167" s="51"/>
      <c r="E167" s="97">
        <f>E168+E170</f>
        <v>3000</v>
      </c>
      <c r="F167" s="97"/>
      <c r="G167" s="97">
        <f>G168</f>
        <v>1900</v>
      </c>
      <c r="H167" s="96">
        <f t="shared" si="24"/>
        <v>4900</v>
      </c>
      <c r="I167" s="97"/>
      <c r="J167" s="97"/>
      <c r="K167" s="96">
        <f t="shared" si="25"/>
        <v>4900</v>
      </c>
      <c r="L167" s="97">
        <f t="shared" ref="L167:M167" si="30">L168+L170</f>
        <v>3000</v>
      </c>
      <c r="M167" s="97">
        <f t="shared" si="30"/>
        <v>3000</v>
      </c>
    </row>
    <row r="168" spans="1:13" ht="20.25" hidden="1" customHeight="1">
      <c r="A168" s="41" t="s">
        <v>22</v>
      </c>
      <c r="B168" s="39" t="s">
        <v>315</v>
      </c>
      <c r="C168" s="39" t="s">
        <v>235</v>
      </c>
      <c r="D168" s="51"/>
      <c r="E168" s="97">
        <f>E169</f>
        <v>1500</v>
      </c>
      <c r="F168" s="97"/>
      <c r="G168" s="97">
        <f>G169</f>
        <v>1900</v>
      </c>
      <c r="H168" s="96">
        <f t="shared" si="24"/>
        <v>3400</v>
      </c>
      <c r="I168" s="97"/>
      <c r="J168" s="97"/>
      <c r="K168" s="96">
        <f t="shared" si="25"/>
        <v>3400</v>
      </c>
      <c r="L168" s="97">
        <f>L169</f>
        <v>1500</v>
      </c>
      <c r="M168" s="97">
        <f>M169</f>
        <v>1500</v>
      </c>
    </row>
    <row r="169" spans="1:13" ht="27.75" hidden="1" customHeight="1">
      <c r="A169" s="40" t="s">
        <v>115</v>
      </c>
      <c r="B169" s="39" t="s">
        <v>315</v>
      </c>
      <c r="C169" s="39" t="s">
        <v>235</v>
      </c>
      <c r="D169" s="51" t="s">
        <v>114</v>
      </c>
      <c r="E169" s="97">
        <v>1500</v>
      </c>
      <c r="F169" s="97"/>
      <c r="G169" s="97">
        <v>1900</v>
      </c>
      <c r="H169" s="96">
        <f t="shared" si="24"/>
        <v>3400</v>
      </c>
      <c r="I169" s="97"/>
      <c r="J169" s="97"/>
      <c r="K169" s="96">
        <f t="shared" si="25"/>
        <v>3400</v>
      </c>
      <c r="L169" s="97">
        <v>1500</v>
      </c>
      <c r="M169" s="97">
        <v>1500</v>
      </c>
    </row>
    <row r="170" spans="1:13" ht="24" hidden="1" customHeight="1">
      <c r="A170" s="14" t="s">
        <v>519</v>
      </c>
      <c r="B170" s="18" t="s">
        <v>521</v>
      </c>
      <c r="C170" s="39" t="s">
        <v>235</v>
      </c>
      <c r="D170" s="51"/>
      <c r="E170" s="97">
        <f>E171</f>
        <v>1500</v>
      </c>
      <c r="F170" s="97"/>
      <c r="G170" s="97"/>
      <c r="H170" s="96">
        <f t="shared" si="24"/>
        <v>1500</v>
      </c>
      <c r="I170" s="97"/>
      <c r="J170" s="97"/>
      <c r="K170" s="96">
        <f t="shared" si="25"/>
        <v>1500</v>
      </c>
      <c r="L170" s="97">
        <f t="shared" ref="L170:M170" si="31">L171</f>
        <v>1500</v>
      </c>
      <c r="M170" s="97">
        <f t="shared" si="31"/>
        <v>1500</v>
      </c>
    </row>
    <row r="171" spans="1:13" ht="33" hidden="1" customHeight="1">
      <c r="A171" s="14" t="s">
        <v>115</v>
      </c>
      <c r="B171" s="18" t="s">
        <v>521</v>
      </c>
      <c r="C171" s="39" t="s">
        <v>235</v>
      </c>
      <c r="D171" s="51" t="s">
        <v>114</v>
      </c>
      <c r="E171" s="97">
        <v>1500</v>
      </c>
      <c r="F171" s="97"/>
      <c r="G171" s="97"/>
      <c r="H171" s="96">
        <f t="shared" si="24"/>
        <v>1500</v>
      </c>
      <c r="I171" s="97"/>
      <c r="J171" s="97"/>
      <c r="K171" s="96">
        <f t="shared" si="25"/>
        <v>1500</v>
      </c>
      <c r="L171" s="97">
        <v>1500</v>
      </c>
      <c r="M171" s="97">
        <v>1500</v>
      </c>
    </row>
    <row r="172" spans="1:13" ht="33.75" hidden="1" customHeight="1">
      <c r="A172" s="119" t="s">
        <v>567</v>
      </c>
      <c r="B172" s="38" t="s">
        <v>196</v>
      </c>
      <c r="C172" s="38"/>
      <c r="D172" s="104"/>
      <c r="E172" s="96">
        <f t="shared" ref="E172:M173" si="32">E173</f>
        <v>85338.5</v>
      </c>
      <c r="F172" s="96"/>
      <c r="G172" s="96">
        <f>G178</f>
        <v>3200</v>
      </c>
      <c r="H172" s="96">
        <f t="shared" si="24"/>
        <v>88538.5</v>
      </c>
      <c r="I172" s="96"/>
      <c r="J172" s="96"/>
      <c r="K172" s="96">
        <f t="shared" si="25"/>
        <v>88538.5</v>
      </c>
      <c r="L172" s="96">
        <f t="shared" si="32"/>
        <v>46508.5</v>
      </c>
      <c r="M172" s="96">
        <f t="shared" si="32"/>
        <v>47768.5</v>
      </c>
    </row>
    <row r="173" spans="1:13" ht="34.5" hidden="1" customHeight="1">
      <c r="A173" s="47" t="s">
        <v>310</v>
      </c>
      <c r="B173" s="39" t="s">
        <v>312</v>
      </c>
      <c r="C173" s="39"/>
      <c r="D173" s="51"/>
      <c r="E173" s="97">
        <f t="shared" si="32"/>
        <v>85338.5</v>
      </c>
      <c r="F173" s="97"/>
      <c r="G173" s="97"/>
      <c r="H173" s="96">
        <f t="shared" si="24"/>
        <v>85338.5</v>
      </c>
      <c r="I173" s="97"/>
      <c r="J173" s="97"/>
      <c r="K173" s="96">
        <f t="shared" si="25"/>
        <v>85338.5</v>
      </c>
      <c r="L173" s="97">
        <f t="shared" si="32"/>
        <v>46508.5</v>
      </c>
      <c r="M173" s="97">
        <f t="shared" si="32"/>
        <v>47768.5</v>
      </c>
    </row>
    <row r="174" spans="1:13" ht="35.25" hidden="1" customHeight="1">
      <c r="A174" s="41" t="s">
        <v>92</v>
      </c>
      <c r="B174" s="39" t="s">
        <v>197</v>
      </c>
      <c r="C174" s="39"/>
      <c r="D174" s="51"/>
      <c r="E174" s="97">
        <f>E177+E181+E182</f>
        <v>85338.5</v>
      </c>
      <c r="F174" s="97"/>
      <c r="G174" s="97"/>
      <c r="H174" s="96">
        <f t="shared" si="24"/>
        <v>85338.5</v>
      </c>
      <c r="I174" s="97"/>
      <c r="J174" s="97"/>
      <c r="K174" s="96">
        <f t="shared" si="25"/>
        <v>85338.5</v>
      </c>
      <c r="L174" s="97">
        <f>L177+L181+L182</f>
        <v>46508.5</v>
      </c>
      <c r="M174" s="97">
        <f>M177+M181+M182</f>
        <v>47768.5</v>
      </c>
    </row>
    <row r="175" spans="1:13" ht="22.5" hidden="1" customHeight="1">
      <c r="A175" s="17" t="s">
        <v>96</v>
      </c>
      <c r="B175" s="39" t="s">
        <v>197</v>
      </c>
      <c r="C175" s="48" t="s">
        <v>97</v>
      </c>
      <c r="D175" s="51"/>
      <c r="E175" s="97">
        <f>E176+E178</f>
        <v>22358</v>
      </c>
      <c r="F175" s="97"/>
      <c r="G175" s="97"/>
      <c r="H175" s="96">
        <f t="shared" si="24"/>
        <v>22358</v>
      </c>
      <c r="I175" s="97"/>
      <c r="J175" s="97"/>
      <c r="K175" s="96">
        <f t="shared" si="25"/>
        <v>22358</v>
      </c>
      <c r="L175" s="97">
        <f>L176+L178</f>
        <v>23528</v>
      </c>
      <c r="M175" s="97">
        <f>M176+M178</f>
        <v>24788</v>
      </c>
    </row>
    <row r="176" spans="1:13" ht="22.5" hidden="1" customHeight="1">
      <c r="A176" s="17" t="s">
        <v>63</v>
      </c>
      <c r="B176" s="39" t="s">
        <v>197</v>
      </c>
      <c r="C176" s="39" t="s">
        <v>64</v>
      </c>
      <c r="D176" s="51"/>
      <c r="E176" s="97">
        <f>E177</f>
        <v>18858</v>
      </c>
      <c r="F176" s="97"/>
      <c r="G176" s="97"/>
      <c r="H176" s="96">
        <f t="shared" si="24"/>
        <v>18858</v>
      </c>
      <c r="I176" s="97"/>
      <c r="J176" s="97"/>
      <c r="K176" s="96">
        <f t="shared" si="25"/>
        <v>18858</v>
      </c>
      <c r="L176" s="97">
        <f>L177</f>
        <v>21028</v>
      </c>
      <c r="M176" s="97">
        <f>M177</f>
        <v>22288</v>
      </c>
    </row>
    <row r="177" spans="1:13" ht="27.75" hidden="1" customHeight="1">
      <c r="A177" s="17" t="s">
        <v>115</v>
      </c>
      <c r="B177" s="39" t="s">
        <v>197</v>
      </c>
      <c r="C177" s="39" t="s">
        <v>64</v>
      </c>
      <c r="D177" s="51" t="s">
        <v>114</v>
      </c>
      <c r="E177" s="97">
        <v>18858</v>
      </c>
      <c r="F177" s="97"/>
      <c r="G177" s="97"/>
      <c r="H177" s="96">
        <f t="shared" si="24"/>
        <v>18858</v>
      </c>
      <c r="I177" s="97"/>
      <c r="J177" s="97"/>
      <c r="K177" s="96">
        <f t="shared" si="25"/>
        <v>18858</v>
      </c>
      <c r="L177" s="97">
        <v>21028</v>
      </c>
      <c r="M177" s="97">
        <v>22288</v>
      </c>
    </row>
    <row r="178" spans="1:13" ht="21.75" hidden="1" customHeight="1">
      <c r="A178" s="17" t="s">
        <v>12</v>
      </c>
      <c r="B178" s="39" t="s">
        <v>374</v>
      </c>
      <c r="C178" s="39"/>
      <c r="D178" s="51"/>
      <c r="E178" s="97">
        <f t="shared" ref="E178:M180" si="33">E179</f>
        <v>3500</v>
      </c>
      <c r="F178" s="97"/>
      <c r="G178" s="97">
        <f>G179</f>
        <v>3200</v>
      </c>
      <c r="H178" s="96">
        <f t="shared" si="24"/>
        <v>6700</v>
      </c>
      <c r="I178" s="97"/>
      <c r="J178" s="97"/>
      <c r="K178" s="96">
        <f t="shared" si="25"/>
        <v>6700</v>
      </c>
      <c r="L178" s="97">
        <f t="shared" si="33"/>
        <v>2500</v>
      </c>
      <c r="M178" s="97">
        <f t="shared" si="33"/>
        <v>2500</v>
      </c>
    </row>
    <row r="179" spans="1:13" ht="18" hidden="1" customHeight="1">
      <c r="A179" s="17" t="s">
        <v>96</v>
      </c>
      <c r="B179" s="39" t="s">
        <v>374</v>
      </c>
      <c r="C179" s="48" t="s">
        <v>97</v>
      </c>
      <c r="D179" s="51"/>
      <c r="E179" s="97">
        <f t="shared" si="33"/>
        <v>3500</v>
      </c>
      <c r="F179" s="97"/>
      <c r="G179" s="97">
        <f>G180</f>
        <v>3200</v>
      </c>
      <c r="H179" s="96">
        <f t="shared" si="24"/>
        <v>6700</v>
      </c>
      <c r="I179" s="97"/>
      <c r="J179" s="97"/>
      <c r="K179" s="96">
        <f t="shared" si="25"/>
        <v>6700</v>
      </c>
      <c r="L179" s="97">
        <f t="shared" si="33"/>
        <v>2500</v>
      </c>
      <c r="M179" s="97">
        <f t="shared" si="33"/>
        <v>2500</v>
      </c>
    </row>
    <row r="180" spans="1:13" ht="22.5" hidden="1" customHeight="1">
      <c r="A180" s="17" t="s">
        <v>63</v>
      </c>
      <c r="B180" s="39" t="s">
        <v>374</v>
      </c>
      <c r="C180" s="39" t="s">
        <v>64</v>
      </c>
      <c r="D180" s="51"/>
      <c r="E180" s="97">
        <f t="shared" si="33"/>
        <v>3500</v>
      </c>
      <c r="F180" s="97"/>
      <c r="G180" s="97">
        <f>G181</f>
        <v>3200</v>
      </c>
      <c r="H180" s="96">
        <f t="shared" si="24"/>
        <v>6700</v>
      </c>
      <c r="I180" s="97"/>
      <c r="J180" s="97"/>
      <c r="K180" s="96">
        <f t="shared" si="25"/>
        <v>6700</v>
      </c>
      <c r="L180" s="97">
        <f t="shared" si="33"/>
        <v>2500</v>
      </c>
      <c r="M180" s="97">
        <f t="shared" si="33"/>
        <v>2500</v>
      </c>
    </row>
    <row r="181" spans="1:13" ht="30.75" hidden="1" customHeight="1">
      <c r="A181" s="17" t="s">
        <v>115</v>
      </c>
      <c r="B181" s="39" t="s">
        <v>374</v>
      </c>
      <c r="C181" s="39" t="s">
        <v>64</v>
      </c>
      <c r="D181" s="51" t="s">
        <v>114</v>
      </c>
      <c r="E181" s="97">
        <v>3500</v>
      </c>
      <c r="F181" s="97"/>
      <c r="G181" s="97">
        <v>3200</v>
      </c>
      <c r="H181" s="96">
        <f t="shared" si="24"/>
        <v>6700</v>
      </c>
      <c r="I181" s="97"/>
      <c r="J181" s="97"/>
      <c r="K181" s="96">
        <f t="shared" si="25"/>
        <v>6700</v>
      </c>
      <c r="L181" s="97">
        <v>2500</v>
      </c>
      <c r="M181" s="97">
        <v>2500</v>
      </c>
    </row>
    <row r="182" spans="1:13" ht="43.5" hidden="1" customHeight="1">
      <c r="A182" s="17" t="s">
        <v>456</v>
      </c>
      <c r="B182" s="39" t="s">
        <v>457</v>
      </c>
      <c r="C182" s="39" t="s">
        <v>64</v>
      </c>
      <c r="D182" s="51" t="s">
        <v>114</v>
      </c>
      <c r="E182" s="97">
        <v>62980.5</v>
      </c>
      <c r="F182" s="97"/>
      <c r="G182" s="97"/>
      <c r="H182" s="96">
        <f t="shared" si="24"/>
        <v>62980.5</v>
      </c>
      <c r="I182" s="97"/>
      <c r="J182" s="97"/>
      <c r="K182" s="96">
        <f t="shared" si="25"/>
        <v>62980.5</v>
      </c>
      <c r="L182" s="97">
        <v>22980.5</v>
      </c>
      <c r="M182" s="97">
        <v>22980.5</v>
      </c>
    </row>
    <row r="183" spans="1:13" ht="45" hidden="1" customHeight="1">
      <c r="A183" s="119" t="s">
        <v>569</v>
      </c>
      <c r="B183" s="38" t="s">
        <v>198</v>
      </c>
      <c r="C183" s="38"/>
      <c r="D183" s="104"/>
      <c r="E183" s="96">
        <f>E186</f>
        <v>35000</v>
      </c>
      <c r="F183" s="96">
        <f t="shared" ref="F183:G183" si="34">F186</f>
        <v>0</v>
      </c>
      <c r="G183" s="96">
        <f t="shared" si="34"/>
        <v>-308.5</v>
      </c>
      <c r="H183" s="96">
        <f t="shared" si="24"/>
        <v>34691.5</v>
      </c>
      <c r="I183" s="96"/>
      <c r="J183" s="96"/>
      <c r="K183" s="96">
        <f t="shared" si="25"/>
        <v>34691.5</v>
      </c>
      <c r="L183" s="96">
        <f t="shared" ref="L183:M183" si="35">L186</f>
        <v>27000</v>
      </c>
      <c r="M183" s="96">
        <f t="shared" si="35"/>
        <v>27000</v>
      </c>
    </row>
    <row r="184" spans="1:13" ht="24.95" hidden="1" customHeight="1">
      <c r="A184" s="40" t="s">
        <v>539</v>
      </c>
      <c r="B184" s="51" t="s">
        <v>541</v>
      </c>
      <c r="C184" s="51" t="s">
        <v>27</v>
      </c>
      <c r="D184" s="51"/>
      <c r="E184" s="52"/>
      <c r="F184" s="52"/>
      <c r="G184" s="52"/>
      <c r="H184" s="96">
        <f t="shared" si="24"/>
        <v>0</v>
      </c>
      <c r="I184" s="52"/>
      <c r="J184" s="52"/>
      <c r="K184" s="96">
        <f t="shared" si="25"/>
        <v>0</v>
      </c>
      <c r="L184" s="52"/>
      <c r="M184" s="52"/>
    </row>
    <row r="185" spans="1:13" ht="24.95" hidden="1" customHeight="1">
      <c r="A185" s="29" t="s">
        <v>115</v>
      </c>
      <c r="B185" s="51" t="s">
        <v>541</v>
      </c>
      <c r="C185" s="51" t="s">
        <v>27</v>
      </c>
      <c r="D185" s="51" t="s">
        <v>114</v>
      </c>
      <c r="E185" s="52"/>
      <c r="F185" s="52"/>
      <c r="G185" s="52"/>
      <c r="H185" s="96">
        <f t="shared" si="24"/>
        <v>0</v>
      </c>
      <c r="I185" s="52"/>
      <c r="J185" s="52"/>
      <c r="K185" s="96">
        <f t="shared" si="25"/>
        <v>0</v>
      </c>
      <c r="L185" s="52"/>
      <c r="M185" s="52"/>
    </row>
    <row r="186" spans="1:13" ht="30" hidden="1" customHeight="1">
      <c r="A186" s="17" t="s">
        <v>411</v>
      </c>
      <c r="B186" s="39" t="s">
        <v>321</v>
      </c>
      <c r="C186" s="39"/>
      <c r="D186" s="51"/>
      <c r="E186" s="97">
        <f>E187</f>
        <v>35000</v>
      </c>
      <c r="F186" s="97">
        <f t="shared" ref="F186:G186" si="36">F187</f>
        <v>0</v>
      </c>
      <c r="G186" s="97">
        <f t="shared" si="36"/>
        <v>-308.5</v>
      </c>
      <c r="H186" s="96">
        <f t="shared" si="24"/>
        <v>34691.5</v>
      </c>
      <c r="I186" s="97"/>
      <c r="J186" s="97"/>
      <c r="K186" s="96">
        <f t="shared" si="25"/>
        <v>34691.5</v>
      </c>
      <c r="L186" s="97">
        <f t="shared" ref="L186:M187" si="37">L187</f>
        <v>27000</v>
      </c>
      <c r="M186" s="97">
        <f t="shared" si="37"/>
        <v>27000</v>
      </c>
    </row>
    <row r="187" spans="1:13" ht="24.95" hidden="1" customHeight="1">
      <c r="A187" s="53" t="s">
        <v>412</v>
      </c>
      <c r="B187" s="39" t="s">
        <v>321</v>
      </c>
      <c r="C187" s="39"/>
      <c r="D187" s="51"/>
      <c r="E187" s="97">
        <f>E188</f>
        <v>35000</v>
      </c>
      <c r="F187" s="97">
        <f t="shared" ref="F187:G187" si="38">F188</f>
        <v>0</v>
      </c>
      <c r="G187" s="97">
        <f t="shared" si="38"/>
        <v>-308.5</v>
      </c>
      <c r="H187" s="96">
        <f t="shared" si="24"/>
        <v>34691.5</v>
      </c>
      <c r="I187" s="97"/>
      <c r="J187" s="97"/>
      <c r="K187" s="96">
        <f t="shared" si="25"/>
        <v>34691.5</v>
      </c>
      <c r="L187" s="97">
        <f t="shared" si="37"/>
        <v>27000</v>
      </c>
      <c r="M187" s="97">
        <f t="shared" si="37"/>
        <v>27000</v>
      </c>
    </row>
    <row r="188" spans="1:13" s="110" customFormat="1" ht="24.95" hidden="1" customHeight="1">
      <c r="A188" s="109" t="s">
        <v>250</v>
      </c>
      <c r="B188" s="51" t="s">
        <v>321</v>
      </c>
      <c r="C188" s="51"/>
      <c r="D188" s="51"/>
      <c r="E188" s="97">
        <f>E189+E193+E195+E197+E199+E191</f>
        <v>35000</v>
      </c>
      <c r="F188" s="97">
        <f t="shared" ref="F188:G188" si="39">F189+F193+F195+F197+F199+F191</f>
        <v>0</v>
      </c>
      <c r="G188" s="97">
        <f t="shared" si="39"/>
        <v>-308.5</v>
      </c>
      <c r="H188" s="96">
        <f t="shared" si="24"/>
        <v>34691.5</v>
      </c>
      <c r="I188" s="97"/>
      <c r="J188" s="97"/>
      <c r="K188" s="96">
        <f t="shared" si="25"/>
        <v>34691.5</v>
      </c>
      <c r="L188" s="97">
        <f>L189+L193+L195+L197+L199+L191</f>
        <v>27000</v>
      </c>
      <c r="M188" s="97">
        <f t="shared" ref="M188" si="40">M189+M193+M195+M197+M199+M191</f>
        <v>27000</v>
      </c>
    </row>
    <row r="189" spans="1:13" s="110" customFormat="1" ht="24.95" hidden="1" customHeight="1">
      <c r="A189" s="109" t="s">
        <v>219</v>
      </c>
      <c r="B189" s="51" t="s">
        <v>322</v>
      </c>
      <c r="C189" s="51" t="s">
        <v>252</v>
      </c>
      <c r="D189" s="51"/>
      <c r="E189" s="97">
        <f>E190</f>
        <v>16200</v>
      </c>
      <c r="F189" s="97"/>
      <c r="G189" s="97"/>
      <c r="H189" s="96">
        <f t="shared" si="24"/>
        <v>16200</v>
      </c>
      <c r="I189" s="97"/>
      <c r="J189" s="97"/>
      <c r="K189" s="96">
        <f t="shared" si="25"/>
        <v>16200</v>
      </c>
      <c r="L189" s="97">
        <f>L190</f>
        <v>16200</v>
      </c>
      <c r="M189" s="97">
        <f>M190</f>
        <v>16200</v>
      </c>
    </row>
    <row r="190" spans="1:13" s="110" customFormat="1" ht="24.95" hidden="1" customHeight="1">
      <c r="A190" s="29" t="s">
        <v>115</v>
      </c>
      <c r="B190" s="51" t="s">
        <v>322</v>
      </c>
      <c r="C190" s="51" t="s">
        <v>252</v>
      </c>
      <c r="D190" s="51" t="s">
        <v>114</v>
      </c>
      <c r="E190" s="27">
        <v>16200</v>
      </c>
      <c r="F190" s="27"/>
      <c r="G190" s="27"/>
      <c r="H190" s="96">
        <f t="shared" si="24"/>
        <v>16200</v>
      </c>
      <c r="I190" s="27"/>
      <c r="J190" s="27"/>
      <c r="K190" s="96">
        <f t="shared" si="25"/>
        <v>16200</v>
      </c>
      <c r="L190" s="27">
        <v>16200</v>
      </c>
      <c r="M190" s="27">
        <v>16200</v>
      </c>
    </row>
    <row r="191" spans="1:13" s="110" customFormat="1" ht="25.5" hidden="1" customHeight="1">
      <c r="A191" s="29" t="s">
        <v>149</v>
      </c>
      <c r="B191" s="51" t="s">
        <v>414</v>
      </c>
      <c r="C191" s="51"/>
      <c r="D191" s="51"/>
      <c r="E191" s="97">
        <f>E192</f>
        <v>4000</v>
      </c>
      <c r="F191" s="97"/>
      <c r="G191" s="97"/>
      <c r="H191" s="96">
        <f t="shared" si="24"/>
        <v>4000</v>
      </c>
      <c r="I191" s="97"/>
      <c r="J191" s="97"/>
      <c r="K191" s="96">
        <f t="shared" si="25"/>
        <v>4000</v>
      </c>
      <c r="L191" s="97">
        <f>L192</f>
        <v>4000</v>
      </c>
      <c r="M191" s="97">
        <f>M192</f>
        <v>4000</v>
      </c>
    </row>
    <row r="192" spans="1:13" s="110" customFormat="1" ht="30" hidden="1" customHeight="1">
      <c r="A192" s="29" t="s">
        <v>115</v>
      </c>
      <c r="B192" s="51" t="s">
        <v>414</v>
      </c>
      <c r="C192" s="51" t="s">
        <v>252</v>
      </c>
      <c r="D192" s="51" t="s">
        <v>114</v>
      </c>
      <c r="E192" s="97">
        <v>4000</v>
      </c>
      <c r="F192" s="97"/>
      <c r="G192" s="97"/>
      <c r="H192" s="96">
        <f t="shared" si="24"/>
        <v>4000</v>
      </c>
      <c r="I192" s="97"/>
      <c r="J192" s="97"/>
      <c r="K192" s="96">
        <f t="shared" si="25"/>
        <v>4000</v>
      </c>
      <c r="L192" s="97">
        <v>4000</v>
      </c>
      <c r="M192" s="97">
        <v>4000</v>
      </c>
    </row>
    <row r="193" spans="1:13" s="110" customFormat="1" ht="24" hidden="1" customHeight="1">
      <c r="A193" s="29" t="s">
        <v>149</v>
      </c>
      <c r="B193" s="51" t="s">
        <v>414</v>
      </c>
      <c r="C193" s="51" t="s">
        <v>461</v>
      </c>
      <c r="D193" s="51"/>
      <c r="E193" s="97">
        <f>E194</f>
        <v>3800</v>
      </c>
      <c r="F193" s="97"/>
      <c r="G193" s="97">
        <f>G194</f>
        <v>80</v>
      </c>
      <c r="H193" s="96">
        <f t="shared" si="24"/>
        <v>3880</v>
      </c>
      <c r="I193" s="97"/>
      <c r="J193" s="97"/>
      <c r="K193" s="96">
        <f t="shared" si="25"/>
        <v>3880</v>
      </c>
      <c r="L193" s="97">
        <f>L194</f>
        <v>3800</v>
      </c>
      <c r="M193" s="97">
        <f>M194</f>
        <v>3800</v>
      </c>
    </row>
    <row r="194" spans="1:13" s="110" customFormat="1" ht="30" hidden="1" customHeight="1">
      <c r="A194" s="29" t="s">
        <v>115</v>
      </c>
      <c r="B194" s="51" t="s">
        <v>414</v>
      </c>
      <c r="C194" s="51" t="s">
        <v>461</v>
      </c>
      <c r="D194" s="51" t="s">
        <v>114</v>
      </c>
      <c r="E194" s="97">
        <v>3800</v>
      </c>
      <c r="F194" s="97"/>
      <c r="G194" s="97">
        <v>80</v>
      </c>
      <c r="H194" s="96">
        <f t="shared" si="24"/>
        <v>3880</v>
      </c>
      <c r="I194" s="97"/>
      <c r="J194" s="97"/>
      <c r="K194" s="96">
        <f t="shared" si="25"/>
        <v>3880</v>
      </c>
      <c r="L194" s="97">
        <v>3800</v>
      </c>
      <c r="M194" s="97">
        <v>3800</v>
      </c>
    </row>
    <row r="195" spans="1:13" s="110" customFormat="1" ht="24.75" hidden="1" customHeight="1">
      <c r="A195" s="29" t="s">
        <v>149</v>
      </c>
      <c r="B195" s="51" t="s">
        <v>414</v>
      </c>
      <c r="C195" s="51" t="s">
        <v>255</v>
      </c>
      <c r="D195" s="51"/>
      <c r="E195" s="97">
        <f>E196</f>
        <v>5000</v>
      </c>
      <c r="F195" s="97"/>
      <c r="G195" s="97"/>
      <c r="H195" s="96">
        <f t="shared" si="24"/>
        <v>5000</v>
      </c>
      <c r="I195" s="97"/>
      <c r="J195" s="97"/>
      <c r="K195" s="96">
        <f t="shared" si="25"/>
        <v>5000</v>
      </c>
      <c r="L195" s="97">
        <f>L196</f>
        <v>1000</v>
      </c>
      <c r="M195" s="97">
        <f>M196</f>
        <v>1000</v>
      </c>
    </row>
    <row r="196" spans="1:13" ht="30" hidden="1" customHeight="1">
      <c r="A196" s="40" t="s">
        <v>115</v>
      </c>
      <c r="B196" s="39" t="s">
        <v>414</v>
      </c>
      <c r="C196" s="39" t="s">
        <v>255</v>
      </c>
      <c r="D196" s="51" t="s">
        <v>114</v>
      </c>
      <c r="E196" s="97">
        <v>5000</v>
      </c>
      <c r="F196" s="97"/>
      <c r="G196" s="97"/>
      <c r="H196" s="96">
        <f t="shared" si="24"/>
        <v>5000</v>
      </c>
      <c r="I196" s="97"/>
      <c r="J196" s="97"/>
      <c r="K196" s="96">
        <f t="shared" si="25"/>
        <v>5000</v>
      </c>
      <c r="L196" s="97">
        <v>1000</v>
      </c>
      <c r="M196" s="97">
        <v>1000</v>
      </c>
    </row>
    <row r="197" spans="1:13" ht="24.75" hidden="1" customHeight="1">
      <c r="A197" s="40" t="s">
        <v>149</v>
      </c>
      <c r="B197" s="39" t="s">
        <v>414</v>
      </c>
      <c r="C197" s="39" t="s">
        <v>54</v>
      </c>
      <c r="D197" s="51"/>
      <c r="E197" s="97">
        <f>E198</f>
        <v>5000</v>
      </c>
      <c r="F197" s="97"/>
      <c r="G197" s="97"/>
      <c r="H197" s="96">
        <f t="shared" si="24"/>
        <v>5000</v>
      </c>
      <c r="I197" s="97"/>
      <c r="J197" s="97"/>
      <c r="K197" s="96">
        <f t="shared" si="25"/>
        <v>5000</v>
      </c>
      <c r="L197" s="97">
        <f>L198</f>
        <v>1000</v>
      </c>
      <c r="M197" s="97">
        <f>M198</f>
        <v>1000</v>
      </c>
    </row>
    <row r="198" spans="1:13" ht="30" hidden="1" customHeight="1">
      <c r="A198" s="40" t="s">
        <v>115</v>
      </c>
      <c r="B198" s="39" t="s">
        <v>414</v>
      </c>
      <c r="C198" s="39" t="s">
        <v>54</v>
      </c>
      <c r="D198" s="51" t="s">
        <v>114</v>
      </c>
      <c r="E198" s="97">
        <v>5000</v>
      </c>
      <c r="F198" s="97"/>
      <c r="G198" s="97"/>
      <c r="H198" s="96">
        <f t="shared" si="24"/>
        <v>5000</v>
      </c>
      <c r="I198" s="97"/>
      <c r="J198" s="97"/>
      <c r="K198" s="96">
        <f t="shared" si="25"/>
        <v>5000</v>
      </c>
      <c r="L198" s="97">
        <v>1000</v>
      </c>
      <c r="M198" s="97">
        <v>1000</v>
      </c>
    </row>
    <row r="199" spans="1:13" ht="24" hidden="1" customHeight="1">
      <c r="A199" s="40" t="s">
        <v>149</v>
      </c>
      <c r="B199" s="39" t="s">
        <v>414</v>
      </c>
      <c r="C199" s="39" t="s">
        <v>248</v>
      </c>
      <c r="D199" s="51"/>
      <c r="E199" s="97">
        <f>E200</f>
        <v>1000</v>
      </c>
      <c r="F199" s="97"/>
      <c r="G199" s="97">
        <f>G200</f>
        <v>-388.5</v>
      </c>
      <c r="H199" s="96">
        <v>611.4</v>
      </c>
      <c r="I199" s="97"/>
      <c r="J199" s="97"/>
      <c r="K199" s="96">
        <f t="shared" si="25"/>
        <v>611.4</v>
      </c>
      <c r="L199" s="97">
        <f>L200</f>
        <v>1000</v>
      </c>
      <c r="M199" s="97">
        <f>M200</f>
        <v>1000</v>
      </c>
    </row>
    <row r="200" spans="1:13" ht="30" hidden="1" customHeight="1">
      <c r="A200" s="40" t="s">
        <v>115</v>
      </c>
      <c r="B200" s="39" t="s">
        <v>414</v>
      </c>
      <c r="C200" s="39" t="s">
        <v>248</v>
      </c>
      <c r="D200" s="51" t="s">
        <v>114</v>
      </c>
      <c r="E200" s="97">
        <v>1000</v>
      </c>
      <c r="F200" s="97"/>
      <c r="G200" s="97">
        <v>-388.5</v>
      </c>
      <c r="H200" s="96">
        <v>611.4</v>
      </c>
      <c r="I200" s="97"/>
      <c r="J200" s="97"/>
      <c r="K200" s="96">
        <f t="shared" si="25"/>
        <v>611.4</v>
      </c>
      <c r="L200" s="97">
        <v>1000</v>
      </c>
      <c r="M200" s="97">
        <v>1000</v>
      </c>
    </row>
    <row r="201" spans="1:13" ht="43.5" hidden="1" customHeight="1">
      <c r="A201" s="119" t="s">
        <v>398</v>
      </c>
      <c r="B201" s="32" t="s">
        <v>399</v>
      </c>
      <c r="C201" s="32" t="s">
        <v>27</v>
      </c>
      <c r="D201" s="51"/>
      <c r="E201" s="96">
        <f>E202</f>
        <v>6250</v>
      </c>
      <c r="F201" s="96">
        <f t="shared" ref="F201:G201" si="41">F202</f>
        <v>0</v>
      </c>
      <c r="G201" s="96">
        <f t="shared" si="41"/>
        <v>388.5</v>
      </c>
      <c r="H201" s="96">
        <f t="shared" si="24"/>
        <v>6638.5</v>
      </c>
      <c r="I201" s="96"/>
      <c r="J201" s="96"/>
      <c r="K201" s="96">
        <f t="shared" si="25"/>
        <v>6638.5</v>
      </c>
      <c r="L201" s="97"/>
      <c r="M201" s="97"/>
    </row>
    <row r="202" spans="1:13" ht="30" hidden="1" customHeight="1">
      <c r="A202" s="13" t="s">
        <v>400</v>
      </c>
      <c r="B202" s="18" t="s">
        <v>401</v>
      </c>
      <c r="C202" s="18" t="s">
        <v>27</v>
      </c>
      <c r="D202" s="51"/>
      <c r="E202" s="97">
        <f>E203</f>
        <v>6250</v>
      </c>
      <c r="F202" s="97">
        <f t="shared" ref="F202:G202" si="42">F203</f>
        <v>0</v>
      </c>
      <c r="G202" s="97">
        <f t="shared" si="42"/>
        <v>388.5</v>
      </c>
      <c r="H202" s="96">
        <f t="shared" si="24"/>
        <v>6638.5</v>
      </c>
      <c r="I202" s="97"/>
      <c r="J202" s="97"/>
      <c r="K202" s="96">
        <f t="shared" si="25"/>
        <v>6638.5</v>
      </c>
      <c r="L202" s="97"/>
      <c r="M202" s="97"/>
    </row>
    <row r="203" spans="1:13" ht="23.25" hidden="1" customHeight="1">
      <c r="A203" s="71" t="s">
        <v>402</v>
      </c>
      <c r="B203" s="18" t="s">
        <v>403</v>
      </c>
      <c r="C203" s="18" t="s">
        <v>27</v>
      </c>
      <c r="D203" s="51"/>
      <c r="E203" s="97">
        <f>E204</f>
        <v>6250</v>
      </c>
      <c r="F203" s="97"/>
      <c r="G203" s="97">
        <f>G204</f>
        <v>388.5</v>
      </c>
      <c r="H203" s="96">
        <f t="shared" si="24"/>
        <v>6638.5</v>
      </c>
      <c r="I203" s="97"/>
      <c r="J203" s="97"/>
      <c r="K203" s="96">
        <f t="shared" si="25"/>
        <v>6638.5</v>
      </c>
      <c r="L203" s="97"/>
      <c r="M203" s="97"/>
    </row>
    <row r="204" spans="1:13" ht="30" hidden="1" customHeight="1">
      <c r="A204" s="13" t="s">
        <v>435</v>
      </c>
      <c r="B204" s="18" t="s">
        <v>403</v>
      </c>
      <c r="C204" s="18" t="s">
        <v>27</v>
      </c>
      <c r="D204" s="51" t="s">
        <v>454</v>
      </c>
      <c r="E204" s="97">
        <v>6250</v>
      </c>
      <c r="F204" s="97"/>
      <c r="G204" s="97">
        <v>388.5</v>
      </c>
      <c r="H204" s="96">
        <f t="shared" si="24"/>
        <v>6638.5</v>
      </c>
      <c r="I204" s="97"/>
      <c r="J204" s="97"/>
      <c r="K204" s="96">
        <f t="shared" si="25"/>
        <v>6638.5</v>
      </c>
      <c r="L204" s="97"/>
      <c r="M204" s="97"/>
    </row>
    <row r="205" spans="1:13" ht="41.25" hidden="1" customHeight="1">
      <c r="A205" s="119" t="s">
        <v>592</v>
      </c>
      <c r="B205" s="38" t="s">
        <v>460</v>
      </c>
      <c r="C205" s="38" t="s">
        <v>461</v>
      </c>
      <c r="D205" s="104"/>
      <c r="E205" s="96">
        <f>E206</f>
        <v>1700</v>
      </c>
      <c r="F205" s="96">
        <f t="shared" ref="F205:G205" si="43">F206</f>
        <v>14000</v>
      </c>
      <c r="G205" s="96">
        <f t="shared" si="43"/>
        <v>2534</v>
      </c>
      <c r="H205" s="96">
        <f t="shared" ref="H205:H269" si="44">E205+F205+G205</f>
        <v>18234</v>
      </c>
      <c r="I205" s="96"/>
      <c r="J205" s="96"/>
      <c r="K205" s="96">
        <f t="shared" ref="K205:K256" si="45">H205+I205+J205</f>
        <v>18234</v>
      </c>
      <c r="L205" s="96">
        <f>L206</f>
        <v>1700</v>
      </c>
      <c r="M205" s="96">
        <f>M206</f>
        <v>0</v>
      </c>
    </row>
    <row r="206" spans="1:13" ht="28.5" hidden="1" customHeight="1">
      <c r="A206" s="17" t="s">
        <v>458</v>
      </c>
      <c r="B206" s="39" t="s">
        <v>453</v>
      </c>
      <c r="C206" s="39" t="s">
        <v>461</v>
      </c>
      <c r="D206" s="51"/>
      <c r="E206" s="97">
        <f>E207+E208</f>
        <v>1700</v>
      </c>
      <c r="F206" s="97">
        <f t="shared" ref="F206:G206" si="46">F207+F208</f>
        <v>14000</v>
      </c>
      <c r="G206" s="97">
        <f t="shared" si="46"/>
        <v>2534</v>
      </c>
      <c r="H206" s="96">
        <f t="shared" si="44"/>
        <v>18234</v>
      </c>
      <c r="I206" s="97"/>
      <c r="J206" s="97"/>
      <c r="K206" s="96">
        <f t="shared" si="45"/>
        <v>18234</v>
      </c>
      <c r="L206" s="97">
        <f>L207+L208</f>
        <v>1700</v>
      </c>
      <c r="M206" s="97">
        <f>M207+M208</f>
        <v>0</v>
      </c>
    </row>
    <row r="207" spans="1:13" ht="22.5" hidden="1" customHeight="1">
      <c r="A207" s="17" t="s">
        <v>459</v>
      </c>
      <c r="B207" s="39" t="s">
        <v>453</v>
      </c>
      <c r="C207" s="39" t="s">
        <v>461</v>
      </c>
      <c r="D207" s="51" t="s">
        <v>114</v>
      </c>
      <c r="E207" s="97">
        <v>1700</v>
      </c>
      <c r="F207" s="97"/>
      <c r="G207" s="97">
        <v>2534</v>
      </c>
      <c r="H207" s="96">
        <f t="shared" si="44"/>
        <v>4234</v>
      </c>
      <c r="I207" s="97"/>
      <c r="J207" s="97"/>
      <c r="K207" s="96">
        <f t="shared" si="45"/>
        <v>4234</v>
      </c>
      <c r="L207" s="97">
        <v>1700</v>
      </c>
      <c r="M207" s="97"/>
    </row>
    <row r="208" spans="1:13" ht="20.25" hidden="1" customHeight="1">
      <c r="A208" s="17" t="s">
        <v>502</v>
      </c>
      <c r="B208" s="39" t="s">
        <v>453</v>
      </c>
      <c r="C208" s="39" t="s">
        <v>461</v>
      </c>
      <c r="D208" s="51" t="s">
        <v>114</v>
      </c>
      <c r="E208" s="97"/>
      <c r="F208" s="97">
        <v>14000</v>
      </c>
      <c r="G208" s="97"/>
      <c r="H208" s="96">
        <f t="shared" si="44"/>
        <v>14000</v>
      </c>
      <c r="I208" s="97"/>
      <c r="J208" s="97"/>
      <c r="K208" s="96">
        <f t="shared" si="45"/>
        <v>14000</v>
      </c>
      <c r="L208" s="97"/>
      <c r="M208" s="97"/>
    </row>
    <row r="209" spans="1:13" ht="39" hidden="1" customHeight="1">
      <c r="A209" s="119" t="s">
        <v>573</v>
      </c>
      <c r="B209" s="38" t="s">
        <v>601</v>
      </c>
      <c r="C209" s="39"/>
      <c r="D209" s="51"/>
      <c r="E209" s="96">
        <f>E210</f>
        <v>2150</v>
      </c>
      <c r="F209" s="96">
        <f t="shared" ref="F209:G209" si="47">F210</f>
        <v>1749.5</v>
      </c>
      <c r="G209" s="96">
        <f t="shared" si="47"/>
        <v>0</v>
      </c>
      <c r="H209" s="96">
        <f t="shared" si="44"/>
        <v>3899.5</v>
      </c>
      <c r="I209" s="96">
        <f>I210</f>
        <v>-2000</v>
      </c>
      <c r="J209" s="96"/>
      <c r="K209" s="96">
        <f t="shared" si="45"/>
        <v>1899.5</v>
      </c>
      <c r="L209" s="96">
        <f>L210</f>
        <v>0</v>
      </c>
      <c r="M209" s="96">
        <f>M210</f>
        <v>0</v>
      </c>
    </row>
    <row r="210" spans="1:13" ht="24.75" hidden="1" customHeight="1">
      <c r="A210" s="37" t="s">
        <v>508</v>
      </c>
      <c r="B210" s="38" t="s">
        <v>507</v>
      </c>
      <c r="C210" s="39"/>
      <c r="D210" s="51"/>
      <c r="E210" s="96">
        <f>E211+E212</f>
        <v>2150</v>
      </c>
      <c r="F210" s="96">
        <f>F211+F212</f>
        <v>1749.5</v>
      </c>
      <c r="G210" s="96">
        <f>G211+G212</f>
        <v>0</v>
      </c>
      <c r="H210" s="96">
        <f t="shared" si="44"/>
        <v>3899.5</v>
      </c>
      <c r="I210" s="96">
        <f>I212</f>
        <v>-2000</v>
      </c>
      <c r="J210" s="96"/>
      <c r="K210" s="96">
        <f t="shared" si="45"/>
        <v>1899.5</v>
      </c>
      <c r="L210" s="96">
        <f>L211+L212</f>
        <v>0</v>
      </c>
      <c r="M210" s="96">
        <f>M211+M212</f>
        <v>0</v>
      </c>
    </row>
    <row r="211" spans="1:13" ht="33.75" hidden="1" customHeight="1">
      <c r="A211" s="17"/>
      <c r="B211" s="39"/>
      <c r="C211" s="39"/>
      <c r="D211" s="51"/>
      <c r="E211" s="97"/>
      <c r="F211" s="97"/>
      <c r="G211" s="97"/>
      <c r="H211" s="96">
        <f t="shared" si="44"/>
        <v>0</v>
      </c>
      <c r="I211" s="97"/>
      <c r="J211" s="97"/>
      <c r="K211" s="96">
        <f t="shared" si="45"/>
        <v>0</v>
      </c>
      <c r="L211" s="97"/>
      <c r="M211" s="97"/>
    </row>
    <row r="212" spans="1:13" ht="28.5" hidden="1" customHeight="1">
      <c r="A212" s="17" t="s">
        <v>509</v>
      </c>
      <c r="B212" s="39" t="s">
        <v>507</v>
      </c>
      <c r="C212" s="39" t="s">
        <v>27</v>
      </c>
      <c r="D212" s="51"/>
      <c r="E212" s="97">
        <v>2150</v>
      </c>
      <c r="F212" s="97">
        <f>F213</f>
        <v>1749.5</v>
      </c>
      <c r="G212" s="123">
        <f>G213+G214</f>
        <v>0</v>
      </c>
      <c r="H212" s="96">
        <f t="shared" si="44"/>
        <v>3899.5</v>
      </c>
      <c r="I212" s="123">
        <f>I213</f>
        <v>-2000</v>
      </c>
      <c r="J212" s="123"/>
      <c r="K212" s="96">
        <f t="shared" si="45"/>
        <v>1899.5</v>
      </c>
      <c r="L212" s="97"/>
      <c r="M212" s="97"/>
    </row>
    <row r="213" spans="1:13" ht="21" hidden="1" customHeight="1">
      <c r="A213" s="13" t="s">
        <v>502</v>
      </c>
      <c r="B213" s="18" t="s">
        <v>484</v>
      </c>
      <c r="C213" s="39" t="s">
        <v>27</v>
      </c>
      <c r="D213" s="51" t="s">
        <v>114</v>
      </c>
      <c r="E213" s="97"/>
      <c r="F213" s="97">
        <v>1749.5</v>
      </c>
      <c r="G213" s="97">
        <v>437.4</v>
      </c>
      <c r="H213" s="96">
        <f t="shared" si="44"/>
        <v>2186.9</v>
      </c>
      <c r="I213" s="97">
        <v>-2000</v>
      </c>
      <c r="J213" s="97"/>
      <c r="K213" s="96">
        <f t="shared" si="45"/>
        <v>186.90000000000009</v>
      </c>
      <c r="L213" s="97"/>
      <c r="M213" s="97"/>
    </row>
    <row r="214" spans="1:13" ht="21" hidden="1" customHeight="1">
      <c r="A214" s="13" t="s">
        <v>501</v>
      </c>
      <c r="B214" s="39" t="s">
        <v>485</v>
      </c>
      <c r="C214" s="39" t="s">
        <v>27</v>
      </c>
      <c r="D214" s="51" t="s">
        <v>114</v>
      </c>
      <c r="E214" s="97">
        <v>2150</v>
      </c>
      <c r="F214" s="97"/>
      <c r="G214" s="97">
        <v>-437.4</v>
      </c>
      <c r="H214" s="96">
        <f t="shared" si="44"/>
        <v>1712.6</v>
      </c>
      <c r="I214" s="97"/>
      <c r="J214" s="97"/>
      <c r="K214" s="96">
        <f t="shared" si="45"/>
        <v>1712.6</v>
      </c>
      <c r="L214" s="97"/>
      <c r="M214" s="97"/>
    </row>
    <row r="215" spans="1:13" ht="26.25" customHeight="1">
      <c r="A215" s="37" t="s">
        <v>368</v>
      </c>
      <c r="B215" s="39"/>
      <c r="C215" s="44"/>
      <c r="D215" s="51"/>
      <c r="E215" s="96">
        <f>SUM(E13,E28,E31,E65,E68,E72,E76,E80,E84,E92,E133,E144,E151,E164,E172,E183,E201,E205,E209)</f>
        <v>962772.6</v>
      </c>
      <c r="F215" s="96">
        <f>F13+F28+F31+F65+F68+F72+F76+F80+F84+F92+F133+F144+F151+F164+F172+F183+F201+F205+F209</f>
        <v>27028.9</v>
      </c>
      <c r="G215" s="96">
        <f>G13+G28+G31+G65+G68+G72+G76+G80+G84+G92+G133+G144+G151+G164+G172+G183+G201+G205+G209</f>
        <v>7714</v>
      </c>
      <c r="H215" s="96">
        <f t="shared" si="44"/>
        <v>997515.5</v>
      </c>
      <c r="I215" s="96"/>
      <c r="J215" s="96"/>
      <c r="K215" s="96">
        <f t="shared" si="45"/>
        <v>997515.5</v>
      </c>
      <c r="L215" s="96">
        <f>SUM(L13,L28,L31,L65,L68,L72,L76,L80,L84,L92,L133,L144,L151,L164,L172,L183,L201,L205,L209)</f>
        <v>854111.29999999993</v>
      </c>
      <c r="M215" s="96">
        <f>SUM(M13,M28,M31,M65,M68,M72,M76,M80,M84,M92,M133,M144,M151,M164,M172,M183,M201,M205,M209)</f>
        <v>859074.5</v>
      </c>
    </row>
    <row r="216" spans="1:13" ht="24.75" customHeight="1">
      <c r="A216" s="37" t="s">
        <v>75</v>
      </c>
      <c r="B216" s="54"/>
      <c r="C216" s="54"/>
      <c r="D216" s="108"/>
      <c r="E216" s="99">
        <f>SUM(E217,E220,E223,E226,E231,E233,E236,E238)</f>
        <v>69771.5</v>
      </c>
      <c r="F216" s="99">
        <f t="shared" ref="F216:G216" si="48">SUM(F217,F220,F223,F226,F231,F233,F236,F238)</f>
        <v>-0.5</v>
      </c>
      <c r="G216" s="99">
        <f t="shared" si="48"/>
        <v>0</v>
      </c>
      <c r="H216" s="96">
        <f t="shared" si="44"/>
        <v>69771</v>
      </c>
      <c r="I216" s="99"/>
      <c r="J216" s="99"/>
      <c r="K216" s="96">
        <f t="shared" si="45"/>
        <v>69771</v>
      </c>
      <c r="L216" s="99">
        <f>SUM(L217,L220,L223,L226,L231,L233,L236,L238)</f>
        <v>69495.600000000006</v>
      </c>
      <c r="M216" s="99">
        <f>SUM(M217,M220,M223,M226,M231,M233,M236,M238)</f>
        <v>69518.399999999994</v>
      </c>
    </row>
    <row r="217" spans="1:13" ht="39" hidden="1" customHeight="1">
      <c r="A217" s="37" t="s">
        <v>77</v>
      </c>
      <c r="B217" s="38"/>
      <c r="C217" s="38" t="s">
        <v>78</v>
      </c>
      <c r="D217" s="104"/>
      <c r="E217" s="96">
        <f>SUM(E219)</f>
        <v>2332</v>
      </c>
      <c r="F217" s="96"/>
      <c r="G217" s="96"/>
      <c r="H217" s="96">
        <f t="shared" si="44"/>
        <v>2332</v>
      </c>
      <c r="I217" s="96"/>
      <c r="J217" s="96"/>
      <c r="K217" s="96">
        <f t="shared" si="45"/>
        <v>2332</v>
      </c>
      <c r="L217" s="96">
        <f>SUM(L219)</f>
        <v>2332</v>
      </c>
      <c r="M217" s="96">
        <f>SUM(M219)</f>
        <v>2332</v>
      </c>
    </row>
    <row r="218" spans="1:13" ht="31.5" hidden="1" customHeight="1">
      <c r="A218" s="37" t="s">
        <v>205</v>
      </c>
      <c r="B218" s="38" t="s">
        <v>154</v>
      </c>
      <c r="C218" s="38" t="s">
        <v>78</v>
      </c>
      <c r="D218" s="104"/>
      <c r="E218" s="96">
        <f>SUM(E219)</f>
        <v>2332</v>
      </c>
      <c r="F218" s="96"/>
      <c r="G218" s="96"/>
      <c r="H218" s="96">
        <f t="shared" si="44"/>
        <v>2332</v>
      </c>
      <c r="I218" s="96"/>
      <c r="J218" s="96"/>
      <c r="K218" s="96">
        <f t="shared" si="45"/>
        <v>2332</v>
      </c>
      <c r="L218" s="96">
        <f>SUM(L219)</f>
        <v>2332</v>
      </c>
      <c r="M218" s="96">
        <f>SUM(M219)</f>
        <v>2332</v>
      </c>
    </row>
    <row r="219" spans="1:13" ht="26.25" hidden="1" customHeight="1">
      <c r="A219" s="17" t="s">
        <v>79</v>
      </c>
      <c r="B219" s="39" t="s">
        <v>155</v>
      </c>
      <c r="C219" s="39" t="s">
        <v>78</v>
      </c>
      <c r="D219" s="51"/>
      <c r="E219" s="97">
        <v>2332</v>
      </c>
      <c r="F219" s="97"/>
      <c r="G219" s="97"/>
      <c r="H219" s="96">
        <f t="shared" si="44"/>
        <v>2332</v>
      </c>
      <c r="I219" s="97"/>
      <c r="J219" s="97"/>
      <c r="K219" s="96">
        <f t="shared" si="45"/>
        <v>2332</v>
      </c>
      <c r="L219" s="97">
        <v>2332</v>
      </c>
      <c r="M219" s="97">
        <v>2332</v>
      </c>
    </row>
    <row r="220" spans="1:13" ht="39" hidden="1" customHeight="1">
      <c r="A220" s="37" t="s">
        <v>111</v>
      </c>
      <c r="B220" s="38"/>
      <c r="C220" s="38" t="s">
        <v>228</v>
      </c>
      <c r="D220" s="104"/>
      <c r="E220" s="96">
        <f>SUM(E222)</f>
        <v>2006</v>
      </c>
      <c r="F220" s="96"/>
      <c r="G220" s="96"/>
      <c r="H220" s="96">
        <f t="shared" si="44"/>
        <v>2006</v>
      </c>
      <c r="I220" s="96"/>
      <c r="J220" s="96"/>
      <c r="K220" s="96">
        <f t="shared" si="45"/>
        <v>2006</v>
      </c>
      <c r="L220" s="96">
        <f>SUM(L222)</f>
        <v>2006</v>
      </c>
      <c r="M220" s="96">
        <f>SUM(M222)</f>
        <v>2006</v>
      </c>
    </row>
    <row r="221" spans="1:13" ht="31.5" hidden="1" customHeight="1">
      <c r="A221" s="37" t="s">
        <v>205</v>
      </c>
      <c r="B221" s="38" t="s">
        <v>154</v>
      </c>
      <c r="C221" s="38" t="s">
        <v>228</v>
      </c>
      <c r="D221" s="104"/>
      <c r="E221" s="96">
        <f>SUM(E222)</f>
        <v>2006</v>
      </c>
      <c r="F221" s="96"/>
      <c r="G221" s="96"/>
      <c r="H221" s="96">
        <f t="shared" si="44"/>
        <v>2006</v>
      </c>
      <c r="I221" s="96"/>
      <c r="J221" s="96"/>
      <c r="K221" s="96">
        <f t="shared" si="45"/>
        <v>2006</v>
      </c>
      <c r="L221" s="96">
        <f>SUM(L222)</f>
        <v>2006</v>
      </c>
      <c r="M221" s="96">
        <f>SUM(M222)</f>
        <v>2006</v>
      </c>
    </row>
    <row r="222" spans="1:13" ht="31.5" hidden="1" customHeight="1">
      <c r="A222" s="17" t="s">
        <v>227</v>
      </c>
      <c r="B222" s="39" t="s">
        <v>158</v>
      </c>
      <c r="C222" s="39" t="s">
        <v>228</v>
      </c>
      <c r="D222" s="51"/>
      <c r="E222" s="97">
        <v>2006</v>
      </c>
      <c r="F222" s="97"/>
      <c r="G222" s="97"/>
      <c r="H222" s="96">
        <f t="shared" si="44"/>
        <v>2006</v>
      </c>
      <c r="I222" s="97"/>
      <c r="J222" s="97"/>
      <c r="K222" s="96">
        <f t="shared" si="45"/>
        <v>2006</v>
      </c>
      <c r="L222" s="97">
        <v>2006</v>
      </c>
      <c r="M222" s="97">
        <v>2006</v>
      </c>
    </row>
    <row r="223" spans="1:13" ht="39.75" hidden="1" customHeight="1">
      <c r="A223" s="37" t="s">
        <v>229</v>
      </c>
      <c r="B223" s="38"/>
      <c r="C223" s="38" t="s">
        <v>230</v>
      </c>
      <c r="D223" s="104"/>
      <c r="E223" s="96">
        <f>SUM(E224)</f>
        <v>42152</v>
      </c>
      <c r="F223" s="96"/>
      <c r="G223" s="96"/>
      <c r="H223" s="96">
        <f t="shared" si="44"/>
        <v>42152</v>
      </c>
      <c r="I223" s="96"/>
      <c r="J223" s="96"/>
      <c r="K223" s="96">
        <f t="shared" si="45"/>
        <v>42152</v>
      </c>
      <c r="L223" s="96">
        <f>SUM(L224)</f>
        <v>41915</v>
      </c>
      <c r="M223" s="96">
        <f>SUM(M224)</f>
        <v>41921</v>
      </c>
    </row>
    <row r="224" spans="1:13" ht="24" hidden="1" customHeight="1">
      <c r="A224" s="37" t="s">
        <v>206</v>
      </c>
      <c r="B224" s="38" t="s">
        <v>162</v>
      </c>
      <c r="C224" s="38" t="s">
        <v>230</v>
      </c>
      <c r="D224" s="104"/>
      <c r="E224" s="96">
        <f>SUM(E225:E225)</f>
        <v>42152</v>
      </c>
      <c r="F224" s="96"/>
      <c r="G224" s="96"/>
      <c r="H224" s="96">
        <f t="shared" si="44"/>
        <v>42152</v>
      </c>
      <c r="I224" s="96"/>
      <c r="J224" s="96"/>
      <c r="K224" s="96">
        <f t="shared" si="45"/>
        <v>42152</v>
      </c>
      <c r="L224" s="96">
        <f>SUM(L225:L225)</f>
        <v>41915</v>
      </c>
      <c r="M224" s="96">
        <f>SUM(M225:M225)</f>
        <v>41921</v>
      </c>
    </row>
    <row r="225" spans="1:13" ht="20.25" hidden="1" customHeight="1">
      <c r="A225" s="17" t="s">
        <v>112</v>
      </c>
      <c r="B225" s="39" t="s">
        <v>166</v>
      </c>
      <c r="C225" s="39" t="s">
        <v>230</v>
      </c>
      <c r="D225" s="108"/>
      <c r="E225" s="97">
        <v>42152</v>
      </c>
      <c r="F225" s="97"/>
      <c r="G225" s="97"/>
      <c r="H225" s="96">
        <f t="shared" si="44"/>
        <v>42152</v>
      </c>
      <c r="I225" s="97"/>
      <c r="J225" s="97"/>
      <c r="K225" s="96">
        <f t="shared" si="45"/>
        <v>42152</v>
      </c>
      <c r="L225" s="97">
        <v>41915</v>
      </c>
      <c r="M225" s="97">
        <v>41921</v>
      </c>
    </row>
    <row r="226" spans="1:13" ht="37.5" hidden="1" customHeight="1">
      <c r="A226" s="45" t="s">
        <v>242</v>
      </c>
      <c r="B226" s="38"/>
      <c r="C226" s="38" t="s">
        <v>232</v>
      </c>
      <c r="D226" s="104"/>
      <c r="E226" s="96">
        <f>SUM(E227,E229)</f>
        <v>10412</v>
      </c>
      <c r="F226" s="96"/>
      <c r="G226" s="96"/>
      <c r="H226" s="96">
        <f t="shared" si="44"/>
        <v>10412</v>
      </c>
      <c r="I226" s="96"/>
      <c r="J226" s="96"/>
      <c r="K226" s="96">
        <f t="shared" si="45"/>
        <v>10412</v>
      </c>
      <c r="L226" s="96">
        <f>SUM(L227,L229)</f>
        <v>10392</v>
      </c>
      <c r="M226" s="96">
        <f>SUM(M227,M229)</f>
        <v>10392</v>
      </c>
    </row>
    <row r="227" spans="1:13" ht="27" hidden="1" customHeight="1">
      <c r="A227" s="37" t="s">
        <v>204</v>
      </c>
      <c r="B227" s="38" t="s">
        <v>162</v>
      </c>
      <c r="C227" s="38" t="s">
        <v>232</v>
      </c>
      <c r="D227" s="104"/>
      <c r="E227" s="96">
        <f>SUM(E228)</f>
        <v>8407</v>
      </c>
      <c r="F227" s="96"/>
      <c r="G227" s="96"/>
      <c r="H227" s="96">
        <f t="shared" si="44"/>
        <v>8407</v>
      </c>
      <c r="I227" s="96"/>
      <c r="J227" s="96"/>
      <c r="K227" s="96">
        <f t="shared" si="45"/>
        <v>8407</v>
      </c>
      <c r="L227" s="96">
        <f>SUM(L228)</f>
        <v>8387</v>
      </c>
      <c r="M227" s="96">
        <f>SUM(M228)</f>
        <v>8387</v>
      </c>
    </row>
    <row r="228" spans="1:13" ht="27.75" hidden="1" customHeight="1">
      <c r="A228" s="40" t="s">
        <v>121</v>
      </c>
      <c r="B228" s="39" t="s">
        <v>187</v>
      </c>
      <c r="C228" s="39" t="s">
        <v>232</v>
      </c>
      <c r="D228" s="51"/>
      <c r="E228" s="97">
        <v>8407</v>
      </c>
      <c r="F228" s="97"/>
      <c r="G228" s="97"/>
      <c r="H228" s="96">
        <f t="shared" si="44"/>
        <v>8407</v>
      </c>
      <c r="I228" s="97"/>
      <c r="J228" s="97"/>
      <c r="K228" s="96">
        <f t="shared" si="45"/>
        <v>8407</v>
      </c>
      <c r="L228" s="97">
        <v>8387</v>
      </c>
      <c r="M228" s="97">
        <v>8387</v>
      </c>
    </row>
    <row r="229" spans="1:13" ht="25.5" hidden="1" customHeight="1">
      <c r="A229" s="37" t="s">
        <v>203</v>
      </c>
      <c r="B229" s="38" t="s">
        <v>19</v>
      </c>
      <c r="C229" s="38" t="s">
        <v>232</v>
      </c>
      <c r="D229" s="51"/>
      <c r="E229" s="96">
        <f>SUM(E230)</f>
        <v>2005</v>
      </c>
      <c r="F229" s="96">
        <f>F231</f>
        <v>-0.5</v>
      </c>
      <c r="G229" s="96"/>
      <c r="H229" s="96">
        <f t="shared" si="44"/>
        <v>2004.5</v>
      </c>
      <c r="I229" s="96"/>
      <c r="J229" s="96"/>
      <c r="K229" s="96">
        <f t="shared" si="45"/>
        <v>2004.5</v>
      </c>
      <c r="L229" s="96">
        <f>SUM(L230)</f>
        <v>2005</v>
      </c>
      <c r="M229" s="96">
        <f>SUM(M230)</f>
        <v>2005</v>
      </c>
    </row>
    <row r="230" spans="1:13" ht="30" hidden="1" customHeight="1">
      <c r="A230" s="17" t="s">
        <v>122</v>
      </c>
      <c r="B230" s="39" t="s">
        <v>169</v>
      </c>
      <c r="C230" s="39" t="s">
        <v>232</v>
      </c>
      <c r="D230" s="51"/>
      <c r="E230" s="97">
        <v>2005</v>
      </c>
      <c r="F230" s="97"/>
      <c r="G230" s="97"/>
      <c r="H230" s="96">
        <f t="shared" si="44"/>
        <v>2005</v>
      </c>
      <c r="I230" s="97"/>
      <c r="J230" s="97"/>
      <c r="K230" s="96">
        <f t="shared" si="45"/>
        <v>2005</v>
      </c>
      <c r="L230" s="97">
        <v>2005</v>
      </c>
      <c r="M230" s="97">
        <v>2005</v>
      </c>
    </row>
    <row r="231" spans="1:13" ht="27" hidden="1" customHeight="1">
      <c r="A231" s="37" t="s">
        <v>203</v>
      </c>
      <c r="B231" s="39" t="s">
        <v>176</v>
      </c>
      <c r="C231" s="39" t="s">
        <v>70</v>
      </c>
      <c r="D231" s="51"/>
      <c r="E231" s="96">
        <f>E232</f>
        <v>403.5</v>
      </c>
      <c r="F231" s="96">
        <f>F232</f>
        <v>-0.5</v>
      </c>
      <c r="G231" s="96"/>
      <c r="H231" s="96">
        <f t="shared" si="44"/>
        <v>403</v>
      </c>
      <c r="I231" s="96"/>
      <c r="J231" s="96"/>
      <c r="K231" s="96">
        <f t="shared" si="45"/>
        <v>403</v>
      </c>
      <c r="L231" s="96">
        <f>L232</f>
        <v>419.6</v>
      </c>
      <c r="M231" s="96">
        <f>M232</f>
        <v>436.4</v>
      </c>
    </row>
    <row r="232" spans="1:13" ht="20.25" hidden="1" customHeight="1">
      <c r="A232" s="8" t="s">
        <v>123</v>
      </c>
      <c r="B232" s="39" t="s">
        <v>177</v>
      </c>
      <c r="C232" s="39" t="s">
        <v>70</v>
      </c>
      <c r="D232" s="51"/>
      <c r="E232" s="97">
        <v>403.5</v>
      </c>
      <c r="F232" s="97">
        <v>-0.5</v>
      </c>
      <c r="G232" s="97"/>
      <c r="H232" s="96">
        <f t="shared" si="44"/>
        <v>403</v>
      </c>
      <c r="I232" s="97"/>
      <c r="J232" s="97"/>
      <c r="K232" s="96">
        <f t="shared" si="45"/>
        <v>403</v>
      </c>
      <c r="L232" s="97">
        <v>419.6</v>
      </c>
      <c r="M232" s="97">
        <v>436.4</v>
      </c>
    </row>
    <row r="233" spans="1:13" ht="22.5" hidden="1" customHeight="1">
      <c r="A233" s="37" t="s">
        <v>207</v>
      </c>
      <c r="B233" s="38" t="s">
        <v>162</v>
      </c>
      <c r="C233" s="38" t="s">
        <v>249</v>
      </c>
      <c r="D233" s="104"/>
      <c r="E233" s="96">
        <f t="shared" ref="E233:M234" si="49">SUM(E234)</f>
        <v>7224</v>
      </c>
      <c r="F233" s="96"/>
      <c r="G233" s="96"/>
      <c r="H233" s="96">
        <f t="shared" si="44"/>
        <v>7224</v>
      </c>
      <c r="I233" s="96"/>
      <c r="J233" s="96"/>
      <c r="K233" s="96">
        <f t="shared" si="45"/>
        <v>7224</v>
      </c>
      <c r="L233" s="96">
        <f t="shared" si="49"/>
        <v>7189</v>
      </c>
      <c r="M233" s="96">
        <f t="shared" si="49"/>
        <v>7189</v>
      </c>
    </row>
    <row r="234" spans="1:13" ht="23.25" hidden="1" customHeight="1">
      <c r="A234" s="37" t="s">
        <v>204</v>
      </c>
      <c r="B234" s="39" t="s">
        <v>191</v>
      </c>
      <c r="C234" s="39" t="s">
        <v>249</v>
      </c>
      <c r="D234" s="51"/>
      <c r="E234" s="97">
        <f t="shared" si="49"/>
        <v>7224</v>
      </c>
      <c r="F234" s="97"/>
      <c r="G234" s="97"/>
      <c r="H234" s="96">
        <f t="shared" si="44"/>
        <v>7224</v>
      </c>
      <c r="I234" s="97"/>
      <c r="J234" s="97"/>
      <c r="K234" s="96">
        <f t="shared" si="45"/>
        <v>7224</v>
      </c>
      <c r="L234" s="97">
        <f t="shared" si="49"/>
        <v>7189</v>
      </c>
      <c r="M234" s="97">
        <f t="shared" si="49"/>
        <v>7189</v>
      </c>
    </row>
    <row r="235" spans="1:13" ht="42" hidden="1" customHeight="1">
      <c r="A235" s="17" t="s">
        <v>80</v>
      </c>
      <c r="B235" s="39" t="s">
        <v>191</v>
      </c>
      <c r="C235" s="39" t="s">
        <v>249</v>
      </c>
      <c r="D235" s="108"/>
      <c r="E235" s="97">
        <v>7224</v>
      </c>
      <c r="F235" s="97"/>
      <c r="G235" s="97"/>
      <c r="H235" s="96">
        <f t="shared" si="44"/>
        <v>7224</v>
      </c>
      <c r="I235" s="97"/>
      <c r="J235" s="97"/>
      <c r="K235" s="96">
        <f t="shared" si="45"/>
        <v>7224</v>
      </c>
      <c r="L235" s="97">
        <v>7189</v>
      </c>
      <c r="M235" s="97">
        <v>7189</v>
      </c>
    </row>
    <row r="236" spans="1:13" ht="21.75" hidden="1" customHeight="1">
      <c r="A236" s="37" t="s">
        <v>204</v>
      </c>
      <c r="B236" s="38" t="s">
        <v>268</v>
      </c>
      <c r="C236" s="38" t="s">
        <v>23</v>
      </c>
      <c r="D236" s="104"/>
      <c r="E236" s="96">
        <f>SUM(E237)</f>
        <v>3397</v>
      </c>
      <c r="F236" s="96"/>
      <c r="G236" s="96"/>
      <c r="H236" s="96">
        <f t="shared" si="44"/>
        <v>3397</v>
      </c>
      <c r="I236" s="96"/>
      <c r="J236" s="96"/>
      <c r="K236" s="96">
        <f t="shared" si="45"/>
        <v>3397</v>
      </c>
      <c r="L236" s="96">
        <f>SUM(L237)</f>
        <v>3397</v>
      </c>
      <c r="M236" s="96">
        <f>SUM(M237)</f>
        <v>3397</v>
      </c>
    </row>
    <row r="237" spans="1:13" ht="30" hidden="1" customHeight="1">
      <c r="A237" s="8" t="s">
        <v>16</v>
      </c>
      <c r="B237" s="39" t="s">
        <v>269</v>
      </c>
      <c r="C237" s="39" t="s">
        <v>23</v>
      </c>
      <c r="D237" s="51"/>
      <c r="E237" s="97">
        <v>3397</v>
      </c>
      <c r="F237" s="97"/>
      <c r="G237" s="97"/>
      <c r="H237" s="96">
        <f t="shared" si="44"/>
        <v>3397</v>
      </c>
      <c r="I237" s="97"/>
      <c r="J237" s="97"/>
      <c r="K237" s="96">
        <f t="shared" si="45"/>
        <v>3397</v>
      </c>
      <c r="L237" s="97">
        <v>3397</v>
      </c>
      <c r="M237" s="97">
        <v>3397</v>
      </c>
    </row>
    <row r="238" spans="1:13" ht="21" hidden="1" customHeight="1">
      <c r="A238" s="37" t="s">
        <v>204</v>
      </c>
      <c r="B238" s="38" t="s">
        <v>162</v>
      </c>
      <c r="C238" s="38" t="s">
        <v>55</v>
      </c>
      <c r="D238" s="104"/>
      <c r="E238" s="96">
        <f>SUM(E239)</f>
        <v>1845</v>
      </c>
      <c r="F238" s="96"/>
      <c r="G238" s="96"/>
      <c r="H238" s="96">
        <f t="shared" si="44"/>
        <v>1845</v>
      </c>
      <c r="I238" s="96"/>
      <c r="J238" s="96"/>
      <c r="K238" s="96">
        <f t="shared" si="45"/>
        <v>1845</v>
      </c>
      <c r="L238" s="96">
        <f>SUM(L239)</f>
        <v>1845</v>
      </c>
      <c r="M238" s="96">
        <f>SUM(M239)</f>
        <v>1845</v>
      </c>
    </row>
    <row r="239" spans="1:13" ht="27" hidden="1" customHeight="1">
      <c r="A239" s="8" t="s">
        <v>129</v>
      </c>
      <c r="B239" s="39" t="s">
        <v>273</v>
      </c>
      <c r="C239" s="39" t="s">
        <v>55</v>
      </c>
      <c r="D239" s="51"/>
      <c r="E239" s="97">
        <v>1845</v>
      </c>
      <c r="F239" s="97"/>
      <c r="G239" s="97"/>
      <c r="H239" s="96">
        <f t="shared" si="44"/>
        <v>1845</v>
      </c>
      <c r="I239" s="97"/>
      <c r="J239" s="97"/>
      <c r="K239" s="96">
        <f t="shared" si="45"/>
        <v>1845</v>
      </c>
      <c r="L239" s="97">
        <v>1845</v>
      </c>
      <c r="M239" s="97">
        <v>1845</v>
      </c>
    </row>
    <row r="240" spans="1:13" ht="19.5" customHeight="1">
      <c r="A240" s="6" t="s">
        <v>13</v>
      </c>
      <c r="B240" s="39"/>
      <c r="C240" s="39"/>
      <c r="D240" s="51"/>
      <c r="E240" s="96">
        <f>SUM(E243,E246,E248,E252,E254,E256)+E241+E250</f>
        <v>46159.199999999997</v>
      </c>
      <c r="F240" s="96">
        <f t="shared" ref="F240:G240" si="50">SUM(F243,F246,F248,F252,F254,F256)+F241+F250</f>
        <v>0</v>
      </c>
      <c r="G240" s="96">
        <f t="shared" si="50"/>
        <v>3852</v>
      </c>
      <c r="H240" s="96">
        <f>E240+F240+G240</f>
        <v>50011.199999999997</v>
      </c>
      <c r="I240" s="96">
        <f>I256</f>
        <v>1445</v>
      </c>
      <c r="J240" s="96">
        <f>J256</f>
        <v>1145</v>
      </c>
      <c r="K240" s="96">
        <f t="shared" si="45"/>
        <v>52601.2</v>
      </c>
      <c r="L240" s="96">
        <f>SUM(L243,L246,L248,L252,L254,L256)+L241</f>
        <v>45069.8</v>
      </c>
      <c r="M240" s="96">
        <f>SUM(M243,M246,M248,M252,M254,M256)+M241</f>
        <v>45184.1</v>
      </c>
    </row>
    <row r="241" spans="1:13" ht="22.5" hidden="1" customHeight="1">
      <c r="A241" s="55" t="s">
        <v>505</v>
      </c>
      <c r="B241" s="56"/>
      <c r="C241" s="57" t="s">
        <v>491</v>
      </c>
      <c r="D241" s="51"/>
      <c r="E241" s="100">
        <f>E242</f>
        <v>0</v>
      </c>
      <c r="F241" s="100"/>
      <c r="G241" s="100"/>
      <c r="H241" s="96">
        <f t="shared" si="44"/>
        <v>0</v>
      </c>
      <c r="I241" s="100"/>
      <c r="J241" s="100"/>
      <c r="K241" s="96">
        <f t="shared" si="45"/>
        <v>0</v>
      </c>
      <c r="L241" s="100"/>
      <c r="M241" s="100">
        <f>M242</f>
        <v>0</v>
      </c>
    </row>
    <row r="242" spans="1:13" ht="34.5" hidden="1" customHeight="1">
      <c r="A242" s="17" t="s">
        <v>115</v>
      </c>
      <c r="B242" s="56" t="s">
        <v>504</v>
      </c>
      <c r="C242" s="56" t="s">
        <v>491</v>
      </c>
      <c r="D242" s="51"/>
      <c r="E242" s="52"/>
      <c r="F242" s="52"/>
      <c r="G242" s="52"/>
      <c r="H242" s="96">
        <f t="shared" si="44"/>
        <v>0</v>
      </c>
      <c r="I242" s="52"/>
      <c r="J242" s="52"/>
      <c r="K242" s="96">
        <f t="shared" si="45"/>
        <v>0</v>
      </c>
      <c r="L242" s="52"/>
      <c r="M242" s="52"/>
    </row>
    <row r="243" spans="1:13" ht="18.75" hidden="1" customHeight="1">
      <c r="A243" s="58" t="s">
        <v>21</v>
      </c>
      <c r="B243" s="38"/>
      <c r="C243" s="38" t="s">
        <v>20</v>
      </c>
      <c r="D243" s="51"/>
      <c r="E243" s="96">
        <f t="shared" ref="E243:M244" si="51">SUM(E244)</f>
        <v>1430</v>
      </c>
      <c r="F243" s="96"/>
      <c r="G243" s="96"/>
      <c r="H243" s="96">
        <f t="shared" si="44"/>
        <v>1430</v>
      </c>
      <c r="I243" s="96"/>
      <c r="J243" s="96"/>
      <c r="K243" s="96">
        <f t="shared" si="45"/>
        <v>1430</v>
      </c>
      <c r="L243" s="96">
        <f t="shared" si="51"/>
        <v>772</v>
      </c>
      <c r="M243" s="96">
        <f t="shared" si="51"/>
        <v>772</v>
      </c>
    </row>
    <row r="244" spans="1:13" ht="30" hidden="1" customHeight="1">
      <c r="A244" s="58" t="s">
        <v>289</v>
      </c>
      <c r="B244" s="38" t="s">
        <v>171</v>
      </c>
      <c r="C244" s="38" t="s">
        <v>20</v>
      </c>
      <c r="D244" s="51"/>
      <c r="E244" s="97">
        <f t="shared" si="51"/>
        <v>1430</v>
      </c>
      <c r="F244" s="97"/>
      <c r="G244" s="97"/>
      <c r="H244" s="96">
        <f t="shared" si="44"/>
        <v>1430</v>
      </c>
      <c r="I244" s="97"/>
      <c r="J244" s="97"/>
      <c r="K244" s="96">
        <f t="shared" si="45"/>
        <v>1430</v>
      </c>
      <c r="L244" s="97">
        <f t="shared" si="51"/>
        <v>772</v>
      </c>
      <c r="M244" s="97">
        <f t="shared" si="51"/>
        <v>772</v>
      </c>
    </row>
    <row r="245" spans="1:13" ht="20.25" hidden="1" customHeight="1">
      <c r="A245" s="59" t="s">
        <v>109</v>
      </c>
      <c r="B245" s="39" t="s">
        <v>375</v>
      </c>
      <c r="C245" s="39" t="s">
        <v>20</v>
      </c>
      <c r="D245" s="51"/>
      <c r="E245" s="97">
        <v>1430</v>
      </c>
      <c r="F245" s="97"/>
      <c r="G245" s="97"/>
      <c r="H245" s="96">
        <f t="shared" si="44"/>
        <v>1430</v>
      </c>
      <c r="I245" s="97"/>
      <c r="J245" s="97"/>
      <c r="K245" s="96">
        <f t="shared" si="45"/>
        <v>1430</v>
      </c>
      <c r="L245" s="97">
        <v>772</v>
      </c>
      <c r="M245" s="97">
        <v>772</v>
      </c>
    </row>
    <row r="246" spans="1:13" ht="24" hidden="1" customHeight="1">
      <c r="A246" s="37" t="s">
        <v>14</v>
      </c>
      <c r="B246" s="38" t="s">
        <v>173</v>
      </c>
      <c r="C246" s="38" t="s">
        <v>233</v>
      </c>
      <c r="D246" s="104"/>
      <c r="E246" s="96">
        <f>E247</f>
        <v>3000</v>
      </c>
      <c r="F246" s="96"/>
      <c r="G246" s="96"/>
      <c r="H246" s="96">
        <f t="shared" si="44"/>
        <v>3000</v>
      </c>
      <c r="I246" s="96"/>
      <c r="J246" s="96"/>
      <c r="K246" s="96">
        <f t="shared" si="45"/>
        <v>3000</v>
      </c>
      <c r="L246" s="96">
        <f>L247</f>
        <v>3000</v>
      </c>
      <c r="M246" s="96">
        <f>M247</f>
        <v>3000</v>
      </c>
    </row>
    <row r="247" spans="1:13" ht="19.5" hidden="1" customHeight="1">
      <c r="A247" s="17" t="s">
        <v>234</v>
      </c>
      <c r="B247" s="39" t="s">
        <v>174</v>
      </c>
      <c r="C247" s="39" t="s">
        <v>233</v>
      </c>
      <c r="D247" s="51"/>
      <c r="E247" s="97">
        <v>3000</v>
      </c>
      <c r="F247" s="97"/>
      <c r="G247" s="97"/>
      <c r="H247" s="96">
        <f t="shared" si="44"/>
        <v>3000</v>
      </c>
      <c r="I247" s="97"/>
      <c r="J247" s="97"/>
      <c r="K247" s="96">
        <f t="shared" si="45"/>
        <v>3000</v>
      </c>
      <c r="L247" s="97">
        <v>3000</v>
      </c>
      <c r="M247" s="97">
        <v>3000</v>
      </c>
    </row>
    <row r="248" spans="1:13" ht="36" hidden="1">
      <c r="A248" s="5" t="s">
        <v>128</v>
      </c>
      <c r="B248" s="38" t="s">
        <v>258</v>
      </c>
      <c r="C248" s="38" t="s">
        <v>239</v>
      </c>
      <c r="D248" s="104"/>
      <c r="E248" s="96">
        <f>SUM(E249)</f>
        <v>3122.8</v>
      </c>
      <c r="F248" s="96"/>
      <c r="G248" s="96"/>
      <c r="H248" s="96">
        <f t="shared" si="44"/>
        <v>3122.8</v>
      </c>
      <c r="I248" s="96"/>
      <c r="J248" s="96"/>
      <c r="K248" s="96">
        <f t="shared" si="45"/>
        <v>3122.8</v>
      </c>
      <c r="L248" s="96">
        <f>SUM(L249)</f>
        <v>3262.7</v>
      </c>
      <c r="M248" s="96">
        <f>SUM(M249)</f>
        <v>3377</v>
      </c>
    </row>
    <row r="249" spans="1:13" ht="21" hidden="1" customHeight="1">
      <c r="A249" s="8" t="s">
        <v>42</v>
      </c>
      <c r="B249" s="39" t="s">
        <v>258</v>
      </c>
      <c r="C249" s="39" t="s">
        <v>239</v>
      </c>
      <c r="D249" s="51" t="s">
        <v>43</v>
      </c>
      <c r="E249" s="97">
        <v>3122.8</v>
      </c>
      <c r="F249" s="97"/>
      <c r="G249" s="97"/>
      <c r="H249" s="96">
        <f t="shared" si="44"/>
        <v>3122.8</v>
      </c>
      <c r="I249" s="97"/>
      <c r="J249" s="97"/>
      <c r="K249" s="96">
        <f t="shared" si="45"/>
        <v>3122.8</v>
      </c>
      <c r="L249" s="97">
        <v>3262.7</v>
      </c>
      <c r="M249" s="97">
        <v>3377</v>
      </c>
    </row>
    <row r="250" spans="1:13" ht="21" hidden="1" customHeight="1">
      <c r="A250" s="142" t="s">
        <v>622</v>
      </c>
      <c r="B250" s="18" t="s">
        <v>626</v>
      </c>
      <c r="C250" s="18" t="s">
        <v>624</v>
      </c>
      <c r="D250" s="51"/>
      <c r="E250" s="97"/>
      <c r="F250" s="97"/>
      <c r="G250" s="97">
        <f>G251</f>
        <v>3852</v>
      </c>
      <c r="H250" s="96">
        <f t="shared" si="44"/>
        <v>3852</v>
      </c>
      <c r="I250" s="97"/>
      <c r="J250" s="97"/>
      <c r="K250" s="96">
        <f t="shared" si="45"/>
        <v>3852</v>
      </c>
      <c r="L250" s="97"/>
      <c r="M250" s="97"/>
    </row>
    <row r="251" spans="1:13" ht="31.5" hidden="1" customHeight="1">
      <c r="A251" s="15" t="s">
        <v>627</v>
      </c>
      <c r="B251" s="144" t="s">
        <v>626</v>
      </c>
      <c r="C251" s="144" t="s">
        <v>623</v>
      </c>
      <c r="D251" s="51" t="s">
        <v>628</v>
      </c>
      <c r="E251" s="97"/>
      <c r="F251" s="97"/>
      <c r="G251" s="97">
        <v>3852</v>
      </c>
      <c r="H251" s="96">
        <f t="shared" si="44"/>
        <v>3852</v>
      </c>
      <c r="I251" s="97"/>
      <c r="J251" s="97"/>
      <c r="K251" s="96">
        <f t="shared" si="45"/>
        <v>3852</v>
      </c>
      <c r="L251" s="97"/>
      <c r="M251" s="97"/>
    </row>
    <row r="252" spans="1:13" ht="22.5" hidden="1" customHeight="1">
      <c r="A252" s="37" t="s">
        <v>224</v>
      </c>
      <c r="B252" s="38" t="s">
        <v>280</v>
      </c>
      <c r="C252" s="38" t="s">
        <v>246</v>
      </c>
      <c r="D252" s="104"/>
      <c r="E252" s="96">
        <f>SUM(E253)</f>
        <v>4000</v>
      </c>
      <c r="F252" s="96"/>
      <c r="G252" s="96"/>
      <c r="H252" s="96">
        <f t="shared" si="44"/>
        <v>4000</v>
      </c>
      <c r="I252" s="96"/>
      <c r="J252" s="96"/>
      <c r="K252" s="96">
        <f t="shared" si="45"/>
        <v>4000</v>
      </c>
      <c r="L252" s="96">
        <f>SUM(L253)</f>
        <v>4000</v>
      </c>
      <c r="M252" s="96">
        <f>SUM(M253)</f>
        <v>4000</v>
      </c>
    </row>
    <row r="253" spans="1:13" ht="25.5" hidden="1" customHeight="1">
      <c r="A253" s="17" t="s">
        <v>108</v>
      </c>
      <c r="B253" s="39" t="s">
        <v>281</v>
      </c>
      <c r="C253" s="39" t="s">
        <v>246</v>
      </c>
      <c r="D253" s="51" t="s">
        <v>41</v>
      </c>
      <c r="E253" s="97">
        <v>4000</v>
      </c>
      <c r="F253" s="97"/>
      <c r="G253" s="97"/>
      <c r="H253" s="96">
        <f t="shared" si="44"/>
        <v>4000</v>
      </c>
      <c r="I253" s="97"/>
      <c r="J253" s="97"/>
      <c r="K253" s="96">
        <f t="shared" si="45"/>
        <v>4000</v>
      </c>
      <c r="L253" s="97">
        <v>4000</v>
      </c>
      <c r="M253" s="97">
        <v>4000</v>
      </c>
    </row>
    <row r="254" spans="1:13" ht="29.25" hidden="1" customHeight="1">
      <c r="A254" s="49" t="s">
        <v>56</v>
      </c>
      <c r="B254" s="38" t="s">
        <v>283</v>
      </c>
      <c r="C254" s="38" t="s">
        <v>245</v>
      </c>
      <c r="D254" s="104"/>
      <c r="E254" s="96">
        <f>SUM(E255)</f>
        <v>0</v>
      </c>
      <c r="F254" s="96"/>
      <c r="G254" s="96"/>
      <c r="H254" s="96">
        <f t="shared" si="44"/>
        <v>0</v>
      </c>
      <c r="I254" s="96"/>
      <c r="J254" s="96"/>
      <c r="K254" s="96">
        <f t="shared" si="45"/>
        <v>0</v>
      </c>
      <c r="L254" s="96">
        <f>SUM(L255)</f>
        <v>350</v>
      </c>
      <c r="M254" s="96">
        <f>SUM(M255)</f>
        <v>350</v>
      </c>
    </row>
    <row r="255" spans="1:13" ht="19.5" hidden="1" customHeight="1">
      <c r="A255" s="4" t="s">
        <v>218</v>
      </c>
      <c r="B255" s="39" t="s">
        <v>283</v>
      </c>
      <c r="C255" s="39" t="s">
        <v>245</v>
      </c>
      <c r="D255" s="51" t="s">
        <v>38</v>
      </c>
      <c r="E255" s="97">
        <v>0</v>
      </c>
      <c r="F255" s="97"/>
      <c r="G255" s="97"/>
      <c r="H255" s="96">
        <f t="shared" si="44"/>
        <v>0</v>
      </c>
      <c r="I255" s="97"/>
      <c r="J255" s="97"/>
      <c r="K255" s="96">
        <f t="shared" si="45"/>
        <v>0</v>
      </c>
      <c r="L255" s="97">
        <v>350</v>
      </c>
      <c r="M255" s="97">
        <v>350</v>
      </c>
    </row>
    <row r="256" spans="1:13" ht="49.5" customHeight="1">
      <c r="A256" s="5" t="s">
        <v>105</v>
      </c>
      <c r="B256" s="38"/>
      <c r="C256" s="38" t="s">
        <v>104</v>
      </c>
      <c r="D256" s="104"/>
      <c r="E256" s="96">
        <f>SUM(E257)</f>
        <v>34606.400000000001</v>
      </c>
      <c r="F256" s="96"/>
      <c r="G256" s="96"/>
      <c r="H256" s="96">
        <f t="shared" si="44"/>
        <v>34606.400000000001</v>
      </c>
      <c r="I256" s="96">
        <f>I269</f>
        <v>1445</v>
      </c>
      <c r="J256" s="96">
        <f>J269</f>
        <v>1145</v>
      </c>
      <c r="K256" s="96">
        <f t="shared" si="45"/>
        <v>37196.400000000001</v>
      </c>
      <c r="L256" s="96">
        <f>SUM(L257)</f>
        <v>33685.1</v>
      </c>
      <c r="M256" s="96">
        <f>SUM(M257)</f>
        <v>33685.1</v>
      </c>
    </row>
    <row r="257" spans="1:13" ht="42.75" customHeight="1">
      <c r="A257" s="49" t="s">
        <v>215</v>
      </c>
      <c r="B257" s="38"/>
      <c r="C257" s="38" t="s">
        <v>57</v>
      </c>
      <c r="D257" s="104"/>
      <c r="E257" s="96">
        <f>E258</f>
        <v>34606.400000000001</v>
      </c>
      <c r="F257" s="96"/>
      <c r="G257" s="96"/>
      <c r="H257" s="96">
        <f t="shared" si="44"/>
        <v>34606.400000000001</v>
      </c>
      <c r="I257" s="96"/>
      <c r="J257" s="96"/>
      <c r="K257" s="96">
        <f t="shared" ref="K206:K271" si="52">SUM(E257:G257)</f>
        <v>34606.400000000001</v>
      </c>
      <c r="L257" s="96">
        <f>L258</f>
        <v>33685.1</v>
      </c>
      <c r="M257" s="96">
        <f>M258</f>
        <v>33685.1</v>
      </c>
    </row>
    <row r="258" spans="1:13" ht="21" customHeight="1">
      <c r="A258" s="37" t="s">
        <v>13</v>
      </c>
      <c r="B258" s="38" t="s">
        <v>172</v>
      </c>
      <c r="C258" s="38" t="s">
        <v>57</v>
      </c>
      <c r="D258" s="104"/>
      <c r="E258" s="96">
        <f>SUM(E259,E264)</f>
        <v>34606.400000000001</v>
      </c>
      <c r="F258" s="96"/>
      <c r="G258" s="96"/>
      <c r="H258" s="96">
        <f t="shared" si="44"/>
        <v>34606.400000000001</v>
      </c>
      <c r="I258" s="96"/>
      <c r="J258" s="96"/>
      <c r="K258" s="96">
        <f t="shared" si="52"/>
        <v>34606.400000000001</v>
      </c>
      <c r="L258" s="96">
        <f>SUM(L259,L264)</f>
        <v>33685.1</v>
      </c>
      <c r="M258" s="96">
        <f>SUM(M259,M264)</f>
        <v>33685.1</v>
      </c>
    </row>
    <row r="259" spans="1:13" ht="25.5" customHeight="1">
      <c r="A259" s="5" t="s">
        <v>29</v>
      </c>
      <c r="B259" s="38" t="s">
        <v>190</v>
      </c>
      <c r="C259" s="38" t="s">
        <v>57</v>
      </c>
      <c r="D259" s="104"/>
      <c r="E259" s="96">
        <f>SUM(E260,E262)</f>
        <v>24089.7</v>
      </c>
      <c r="F259" s="96"/>
      <c r="G259" s="96"/>
      <c r="H259" s="96">
        <f t="shared" si="44"/>
        <v>24089.7</v>
      </c>
      <c r="I259" s="96"/>
      <c r="J259" s="96"/>
      <c r="K259" s="96">
        <f t="shared" si="52"/>
        <v>24089.7</v>
      </c>
      <c r="L259" s="96">
        <f>SUM(L260,L262)</f>
        <v>23193.1</v>
      </c>
      <c r="M259" s="96">
        <f>SUM(M260,M262)</f>
        <v>23193.1</v>
      </c>
    </row>
    <row r="260" spans="1:13" ht="38.25" customHeight="1">
      <c r="A260" s="53" t="s">
        <v>32</v>
      </c>
      <c r="B260" s="39" t="s">
        <v>365</v>
      </c>
      <c r="C260" s="39" t="s">
        <v>57</v>
      </c>
      <c r="D260" s="51"/>
      <c r="E260" s="97">
        <f>SUM(E261)</f>
        <v>2089.6999999999998</v>
      </c>
      <c r="F260" s="97"/>
      <c r="G260" s="97"/>
      <c r="H260" s="96">
        <f t="shared" si="44"/>
        <v>2089.6999999999998</v>
      </c>
      <c r="I260" s="97"/>
      <c r="J260" s="97"/>
      <c r="K260" s="96">
        <f t="shared" si="52"/>
        <v>2089.6999999999998</v>
      </c>
      <c r="L260" s="97">
        <f>SUM(L261)</f>
        <v>1193.0999999999999</v>
      </c>
      <c r="M260" s="97">
        <f>SUM(M261)</f>
        <v>1193.0999999999999</v>
      </c>
    </row>
    <row r="261" spans="1:13" ht="25.5" customHeight="1">
      <c r="A261" s="53" t="s">
        <v>241</v>
      </c>
      <c r="B261" s="39" t="s">
        <v>365</v>
      </c>
      <c r="C261" s="39" t="s">
        <v>57</v>
      </c>
      <c r="D261" s="51" t="s">
        <v>240</v>
      </c>
      <c r="E261" s="52">
        <v>2089.6999999999998</v>
      </c>
      <c r="F261" s="52"/>
      <c r="G261" s="52"/>
      <c r="H261" s="96">
        <f t="shared" si="44"/>
        <v>2089.6999999999998</v>
      </c>
      <c r="I261" s="52"/>
      <c r="J261" s="52"/>
      <c r="K261" s="96">
        <f t="shared" si="52"/>
        <v>2089.6999999999998</v>
      </c>
      <c r="L261" s="52">
        <v>1193.0999999999999</v>
      </c>
      <c r="M261" s="52">
        <v>1193.0999999999999</v>
      </c>
    </row>
    <row r="262" spans="1:13" ht="29.25" customHeight="1">
      <c r="A262" s="53" t="s">
        <v>33</v>
      </c>
      <c r="B262" s="48" t="s">
        <v>284</v>
      </c>
      <c r="C262" s="48" t="s">
        <v>57</v>
      </c>
      <c r="D262" s="105"/>
      <c r="E262" s="97">
        <f>SUM(E263)</f>
        <v>22000</v>
      </c>
      <c r="F262" s="97"/>
      <c r="G262" s="97"/>
      <c r="H262" s="96">
        <f t="shared" si="44"/>
        <v>22000</v>
      </c>
      <c r="I262" s="97"/>
      <c r="J262" s="97"/>
      <c r="K262" s="96">
        <f t="shared" si="52"/>
        <v>22000</v>
      </c>
      <c r="L262" s="97">
        <f>SUM(L263)</f>
        <v>22000</v>
      </c>
      <c r="M262" s="97">
        <f>SUM(M263)</f>
        <v>22000</v>
      </c>
    </row>
    <row r="263" spans="1:13" ht="20.25" customHeight="1">
      <c r="A263" s="53" t="s">
        <v>241</v>
      </c>
      <c r="B263" s="48" t="s">
        <v>284</v>
      </c>
      <c r="C263" s="48" t="s">
        <v>57</v>
      </c>
      <c r="D263" s="105" t="s">
        <v>240</v>
      </c>
      <c r="E263" s="52">
        <v>22000</v>
      </c>
      <c r="F263" s="52"/>
      <c r="G263" s="52"/>
      <c r="H263" s="96">
        <f t="shared" si="44"/>
        <v>22000</v>
      </c>
      <c r="I263" s="52"/>
      <c r="J263" s="52"/>
      <c r="K263" s="96">
        <f t="shared" si="52"/>
        <v>22000</v>
      </c>
      <c r="L263" s="52">
        <v>22000</v>
      </c>
      <c r="M263" s="52">
        <v>22000</v>
      </c>
    </row>
    <row r="264" spans="1:13" ht="19.5" customHeight="1">
      <c r="A264" s="5" t="s">
        <v>35</v>
      </c>
      <c r="B264" s="38" t="s">
        <v>259</v>
      </c>
      <c r="C264" s="38" t="s">
        <v>57</v>
      </c>
      <c r="D264" s="104"/>
      <c r="E264" s="96">
        <f>SUM(E265,E267)</f>
        <v>10516.7</v>
      </c>
      <c r="F264" s="96"/>
      <c r="G264" s="96"/>
      <c r="H264" s="96">
        <f t="shared" si="44"/>
        <v>10516.7</v>
      </c>
      <c r="I264" s="96"/>
      <c r="J264" s="96"/>
      <c r="K264" s="96">
        <f t="shared" si="52"/>
        <v>10516.7</v>
      </c>
      <c r="L264" s="96">
        <f>SUM(L265,L267)</f>
        <v>10492</v>
      </c>
      <c r="M264" s="96">
        <f>SUM(M265,M267)</f>
        <v>10492</v>
      </c>
    </row>
    <row r="265" spans="1:13" ht="28.5" customHeight="1">
      <c r="A265" s="53" t="s">
        <v>31</v>
      </c>
      <c r="B265" s="39" t="s">
        <v>366</v>
      </c>
      <c r="C265" s="39" t="s">
        <v>57</v>
      </c>
      <c r="D265" s="51"/>
      <c r="E265" s="97">
        <f>SUM(E266)</f>
        <v>2516.6999999999998</v>
      </c>
      <c r="F265" s="97"/>
      <c r="G265" s="97"/>
      <c r="H265" s="96">
        <f t="shared" si="44"/>
        <v>2516.6999999999998</v>
      </c>
      <c r="I265" s="97"/>
      <c r="J265" s="97"/>
      <c r="K265" s="96">
        <f t="shared" si="52"/>
        <v>2516.6999999999998</v>
      </c>
      <c r="L265" s="97">
        <f>SUM(L266)</f>
        <v>2492</v>
      </c>
      <c r="M265" s="97">
        <f>SUM(M266)</f>
        <v>2492</v>
      </c>
    </row>
    <row r="266" spans="1:13" ht="22.5" customHeight="1">
      <c r="A266" s="53" t="s">
        <v>241</v>
      </c>
      <c r="B266" s="39" t="s">
        <v>366</v>
      </c>
      <c r="C266" s="39" t="s">
        <v>57</v>
      </c>
      <c r="D266" s="51" t="s">
        <v>240</v>
      </c>
      <c r="E266" s="97">
        <v>2516.6999999999998</v>
      </c>
      <c r="F266" s="97"/>
      <c r="G266" s="97"/>
      <c r="H266" s="96">
        <f t="shared" si="44"/>
        <v>2516.6999999999998</v>
      </c>
      <c r="I266" s="97"/>
      <c r="J266" s="97"/>
      <c r="K266" s="96">
        <f t="shared" si="52"/>
        <v>2516.6999999999998</v>
      </c>
      <c r="L266" s="97">
        <v>2492</v>
      </c>
      <c r="M266" s="97">
        <v>2492</v>
      </c>
    </row>
    <row r="267" spans="1:13" ht="37.5" customHeight="1">
      <c r="A267" s="53" t="s">
        <v>531</v>
      </c>
      <c r="B267" s="48" t="s">
        <v>285</v>
      </c>
      <c r="C267" s="48" t="s">
        <v>57</v>
      </c>
      <c r="D267" s="105"/>
      <c r="E267" s="97">
        <f>SUM(E268)</f>
        <v>8000</v>
      </c>
      <c r="F267" s="97"/>
      <c r="G267" s="97"/>
      <c r="H267" s="96">
        <f t="shared" si="44"/>
        <v>8000</v>
      </c>
      <c r="I267" s="97"/>
      <c r="J267" s="97"/>
      <c r="K267" s="96">
        <f t="shared" si="52"/>
        <v>8000</v>
      </c>
      <c r="L267" s="97">
        <f>SUM(L268)</f>
        <v>8000</v>
      </c>
      <c r="M267" s="97">
        <f>SUM(M268)</f>
        <v>8000</v>
      </c>
    </row>
    <row r="268" spans="1:13" ht="18.75" customHeight="1">
      <c r="A268" s="53" t="s">
        <v>241</v>
      </c>
      <c r="B268" s="48" t="s">
        <v>285</v>
      </c>
      <c r="C268" s="48" t="s">
        <v>57</v>
      </c>
      <c r="D268" s="105" t="s">
        <v>240</v>
      </c>
      <c r="E268" s="52">
        <v>8000</v>
      </c>
      <c r="F268" s="52"/>
      <c r="G268" s="52"/>
      <c r="H268" s="96">
        <f t="shared" si="44"/>
        <v>8000</v>
      </c>
      <c r="I268" s="52"/>
      <c r="J268" s="52"/>
      <c r="K268" s="96">
        <f t="shared" si="52"/>
        <v>8000</v>
      </c>
      <c r="L268" s="52">
        <v>8000</v>
      </c>
      <c r="M268" s="52">
        <v>8000</v>
      </c>
    </row>
    <row r="269" spans="1:13" ht="18.75" customHeight="1">
      <c r="A269" s="80" t="s">
        <v>511</v>
      </c>
      <c r="B269" s="48"/>
      <c r="C269" s="48"/>
      <c r="D269" s="105"/>
      <c r="E269" s="52"/>
      <c r="F269" s="52"/>
      <c r="G269" s="52"/>
      <c r="H269" s="96">
        <f t="shared" si="44"/>
        <v>0</v>
      </c>
      <c r="I269" s="100">
        <f>I270</f>
        <v>1445</v>
      </c>
      <c r="J269" s="100">
        <f>J270</f>
        <v>1145</v>
      </c>
      <c r="K269" s="96">
        <f>H269+I269+J269</f>
        <v>2590</v>
      </c>
      <c r="L269" s="52"/>
      <c r="M269" s="52"/>
    </row>
    <row r="270" spans="1:13" ht="30" customHeight="1">
      <c r="A270" s="71" t="s">
        <v>636</v>
      </c>
      <c r="B270" s="34" t="s">
        <v>637</v>
      </c>
      <c r="C270" s="48" t="s">
        <v>510</v>
      </c>
      <c r="D270" s="105" t="s">
        <v>638</v>
      </c>
      <c r="E270" s="52"/>
      <c r="F270" s="52"/>
      <c r="G270" s="52"/>
      <c r="H270" s="96">
        <f t="shared" ref="H270" si="53">E270+F270+G270</f>
        <v>0</v>
      </c>
      <c r="I270" s="52">
        <v>1445</v>
      </c>
      <c r="J270" s="52">
        <v>1145</v>
      </c>
      <c r="K270" s="96">
        <f>H270+I270+J270</f>
        <v>2590</v>
      </c>
      <c r="L270" s="52"/>
      <c r="M270" s="52"/>
    </row>
    <row r="271" spans="1:13" ht="23.25" customHeight="1">
      <c r="A271" s="10" t="s">
        <v>466</v>
      </c>
      <c r="B271" s="60"/>
      <c r="C271" s="60"/>
      <c r="D271" s="108"/>
      <c r="E271" s="77"/>
      <c r="F271" s="77"/>
      <c r="G271" s="77"/>
      <c r="H271" s="77"/>
      <c r="I271" s="77"/>
      <c r="J271" s="77"/>
      <c r="K271" s="96">
        <f t="shared" si="52"/>
        <v>0</v>
      </c>
      <c r="L271" s="22">
        <v>12585</v>
      </c>
      <c r="M271" s="22">
        <v>25718</v>
      </c>
    </row>
    <row r="272" spans="1:13" hidden="1">
      <c r="A272" s="11"/>
      <c r="B272" s="48"/>
      <c r="C272" s="48"/>
      <c r="D272" s="105"/>
      <c r="E272" s="98"/>
      <c r="F272" s="98"/>
      <c r="G272" s="98"/>
      <c r="H272" s="98"/>
      <c r="I272" s="98"/>
      <c r="J272" s="98"/>
      <c r="K272" s="98"/>
      <c r="L272" s="98"/>
      <c r="M272" s="98"/>
    </row>
  </sheetData>
  <mergeCells count="7">
    <mergeCell ref="A9:M9"/>
    <mergeCell ref="C3:K3"/>
    <mergeCell ref="G2:K2"/>
    <mergeCell ref="E8:M8"/>
    <mergeCell ref="C7:M7"/>
    <mergeCell ref="B6:M6"/>
    <mergeCell ref="A5:M5"/>
  </mergeCells>
  <pageMargins left="0.70866141732283472" right="0" top="0.55118110236220474" bottom="0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048576"/>
  <sheetViews>
    <sheetView topLeftCell="A27" workbookViewId="0">
      <selection activeCell="K22" sqref="K22"/>
    </sheetView>
  </sheetViews>
  <sheetFormatPr defaultRowHeight="14.25"/>
  <cols>
    <col min="1" max="1" width="24.7109375" style="120" customWidth="1"/>
    <col min="2" max="2" width="38.42578125" style="120" customWidth="1"/>
    <col min="3" max="3" width="13.42578125" style="134" hidden="1" customWidth="1"/>
    <col min="4" max="4" width="10.7109375" style="134" hidden="1" customWidth="1"/>
    <col min="5" max="5" width="12.85546875" style="163" hidden="1" customWidth="1"/>
    <col min="6" max="6" width="13.7109375" style="134" hidden="1" customWidth="1"/>
    <col min="7" max="8" width="13.7109375" style="134" customWidth="1"/>
    <col min="9" max="9" width="16.28515625" style="171" customWidth="1"/>
  </cols>
  <sheetData>
    <row r="2" spans="1:9" ht="17.25" customHeight="1">
      <c r="I2" s="170" t="s">
        <v>559</v>
      </c>
    </row>
    <row r="3" spans="1:9" ht="78.75" customHeight="1">
      <c r="B3" s="168"/>
      <c r="C3" s="168"/>
      <c r="D3" s="168"/>
      <c r="E3" s="172" t="s">
        <v>642</v>
      </c>
      <c r="F3" s="172"/>
      <c r="G3" s="172"/>
      <c r="H3" s="172"/>
      <c r="I3" s="172"/>
    </row>
    <row r="4" spans="1:9" ht="21.75" customHeight="1">
      <c r="A4" s="193" t="s">
        <v>561</v>
      </c>
      <c r="B4" s="193"/>
      <c r="C4" s="193"/>
      <c r="D4" s="193"/>
      <c r="E4" s="193"/>
      <c r="F4" s="193"/>
      <c r="G4" s="193"/>
      <c r="H4" s="193"/>
      <c r="I4" s="194"/>
    </row>
    <row r="5" spans="1:9" ht="42.75" customHeight="1">
      <c r="A5" s="166"/>
      <c r="B5" s="172" t="s">
        <v>557</v>
      </c>
      <c r="C5" s="172"/>
      <c r="D5" s="172"/>
      <c r="E5" s="172"/>
      <c r="F5" s="172"/>
      <c r="G5" s="172"/>
      <c r="H5" s="172"/>
      <c r="I5" s="192"/>
    </row>
    <row r="6" spans="1:9" ht="19.5" customHeight="1">
      <c r="B6" s="172"/>
      <c r="C6" s="172"/>
      <c r="D6" s="172"/>
      <c r="E6" s="172"/>
      <c r="F6" s="172"/>
      <c r="G6" s="172"/>
      <c r="H6" s="172"/>
      <c r="I6" s="172"/>
    </row>
    <row r="7" spans="1:9" ht="30" customHeight="1">
      <c r="A7" s="195" t="s">
        <v>577</v>
      </c>
      <c r="B7" s="195"/>
      <c r="C7" s="195"/>
      <c r="D7" s="195"/>
      <c r="E7" s="195"/>
      <c r="F7" s="195"/>
      <c r="G7" s="195"/>
      <c r="H7" s="195"/>
      <c r="I7" s="173"/>
    </row>
    <row r="8" spans="1:9" ht="15.75">
      <c r="A8" s="167"/>
      <c r="C8" s="135"/>
      <c r="D8" s="136"/>
      <c r="E8" s="164"/>
      <c r="F8" s="136"/>
      <c r="G8" s="136"/>
      <c r="H8" s="136"/>
      <c r="I8" s="135" t="s">
        <v>131</v>
      </c>
    </row>
    <row r="9" spans="1:9" ht="92.25" customHeight="1">
      <c r="A9" s="124" t="s">
        <v>132</v>
      </c>
      <c r="B9" s="124" t="s">
        <v>133</v>
      </c>
      <c r="C9" s="137" t="s">
        <v>530</v>
      </c>
      <c r="D9" s="137" t="s">
        <v>593</v>
      </c>
      <c r="E9" s="165" t="s">
        <v>594</v>
      </c>
      <c r="F9" s="137" t="s">
        <v>593</v>
      </c>
      <c r="G9" s="137" t="s">
        <v>594</v>
      </c>
      <c r="H9" s="137" t="s">
        <v>593</v>
      </c>
      <c r="I9" s="137" t="s">
        <v>594</v>
      </c>
    </row>
    <row r="10" spans="1:9" ht="29.25" customHeight="1">
      <c r="A10" s="7"/>
      <c r="B10" s="138" t="s">
        <v>25</v>
      </c>
      <c r="C10" s="31">
        <f>C21</f>
        <v>20000</v>
      </c>
      <c r="D10" s="31">
        <v>11566</v>
      </c>
      <c r="E10" s="133">
        <f>C10+D10</f>
        <v>31566</v>
      </c>
      <c r="F10" s="31">
        <v>1445</v>
      </c>
      <c r="G10" s="31">
        <f>E10+F10</f>
        <v>33011</v>
      </c>
      <c r="H10" s="31">
        <f>H26</f>
        <v>1145</v>
      </c>
      <c r="I10" s="31">
        <f>E10+F10+H10</f>
        <v>34156</v>
      </c>
    </row>
    <row r="11" spans="1:9" ht="46.5" hidden="1" customHeight="1">
      <c r="A11" s="124" t="s">
        <v>66</v>
      </c>
      <c r="B11" s="138" t="s">
        <v>44</v>
      </c>
      <c r="C11" s="31">
        <f>SUM(C13:C14)</f>
        <v>20000</v>
      </c>
      <c r="D11" s="31"/>
      <c r="E11" s="133">
        <f t="shared" ref="E11:E20" si="0">C11+D11</f>
        <v>20000</v>
      </c>
      <c r="F11" s="31"/>
      <c r="G11" s="31">
        <f t="shared" ref="G11:G29" si="1">E11+F11</f>
        <v>20000</v>
      </c>
      <c r="H11" s="31"/>
      <c r="I11" s="31"/>
    </row>
    <row r="12" spans="1:9" ht="31.5" hidden="1" customHeight="1">
      <c r="A12" s="7" t="s">
        <v>67</v>
      </c>
      <c r="B12" s="9" t="s">
        <v>134</v>
      </c>
      <c r="C12" s="139">
        <f>C13</f>
        <v>20000</v>
      </c>
      <c r="D12" s="139"/>
      <c r="E12" s="133">
        <f t="shared" si="0"/>
        <v>20000</v>
      </c>
      <c r="F12" s="139"/>
      <c r="G12" s="31">
        <f t="shared" si="1"/>
        <v>20000</v>
      </c>
      <c r="H12" s="139"/>
      <c r="I12" s="139"/>
    </row>
    <row r="13" spans="1:9" ht="44.25" hidden="1" customHeight="1">
      <c r="A13" s="7" t="s">
        <v>68</v>
      </c>
      <c r="B13" s="9" t="s">
        <v>135</v>
      </c>
      <c r="C13" s="139">
        <v>20000</v>
      </c>
      <c r="D13" s="139"/>
      <c r="E13" s="133">
        <f t="shared" si="0"/>
        <v>20000</v>
      </c>
      <c r="F13" s="139"/>
      <c r="G13" s="31">
        <f t="shared" si="1"/>
        <v>20000</v>
      </c>
      <c r="H13" s="139"/>
      <c r="I13" s="139"/>
    </row>
    <row r="14" spans="1:9" ht="38.25" hidden="1" customHeight="1">
      <c r="A14" s="7" t="s">
        <v>136</v>
      </c>
      <c r="B14" s="127" t="s">
        <v>137</v>
      </c>
      <c r="C14" s="139">
        <f>C15</f>
        <v>0</v>
      </c>
      <c r="D14" s="139"/>
      <c r="E14" s="133">
        <f t="shared" si="0"/>
        <v>0</v>
      </c>
      <c r="F14" s="139"/>
      <c r="G14" s="31">
        <f t="shared" si="1"/>
        <v>0</v>
      </c>
      <c r="H14" s="139"/>
      <c r="I14" s="139"/>
    </row>
    <row r="15" spans="1:9" ht="49.5" hidden="1" customHeight="1">
      <c r="A15" s="7" t="s">
        <v>138</v>
      </c>
      <c r="B15" s="127" t="s">
        <v>139</v>
      </c>
      <c r="C15" s="139">
        <v>0</v>
      </c>
      <c r="D15" s="139"/>
      <c r="E15" s="133">
        <f t="shared" si="0"/>
        <v>0</v>
      </c>
      <c r="F15" s="139"/>
      <c r="G15" s="31">
        <f t="shared" si="1"/>
        <v>0</v>
      </c>
      <c r="H15" s="139"/>
      <c r="I15" s="139"/>
    </row>
    <row r="16" spans="1:9" ht="40.5" hidden="1" customHeight="1">
      <c r="A16" s="124" t="s">
        <v>69</v>
      </c>
      <c r="B16" s="138" t="s">
        <v>140</v>
      </c>
      <c r="C16" s="140">
        <f>SUM(C18:C19)</f>
        <v>0</v>
      </c>
      <c r="D16" s="140"/>
      <c r="E16" s="133">
        <f t="shared" si="0"/>
        <v>0</v>
      </c>
      <c r="F16" s="140"/>
      <c r="G16" s="31">
        <f t="shared" si="1"/>
        <v>0</v>
      </c>
      <c r="H16" s="140"/>
      <c r="I16" s="140"/>
    </row>
    <row r="17" spans="1:9" ht="57" hidden="1" customHeight="1">
      <c r="A17" s="7" t="s">
        <v>141</v>
      </c>
      <c r="B17" s="9" t="s">
        <v>142</v>
      </c>
      <c r="C17" s="141">
        <v>0</v>
      </c>
      <c r="D17" s="141">
        <v>0</v>
      </c>
      <c r="E17" s="133">
        <f t="shared" si="0"/>
        <v>0</v>
      </c>
      <c r="F17" s="141"/>
      <c r="G17" s="31">
        <f t="shared" si="1"/>
        <v>0</v>
      </c>
      <c r="H17" s="141"/>
      <c r="I17" s="141">
        <v>0</v>
      </c>
    </row>
    <row r="18" spans="1:9" ht="61.5" hidden="1" customHeight="1">
      <c r="A18" s="7" t="s">
        <v>143</v>
      </c>
      <c r="B18" s="127" t="s">
        <v>144</v>
      </c>
      <c r="C18" s="141">
        <v>0</v>
      </c>
      <c r="D18" s="141">
        <v>0</v>
      </c>
      <c r="E18" s="133">
        <f t="shared" si="0"/>
        <v>0</v>
      </c>
      <c r="F18" s="141"/>
      <c r="G18" s="31">
        <f t="shared" si="1"/>
        <v>0</v>
      </c>
      <c r="H18" s="141"/>
      <c r="I18" s="141">
        <v>0</v>
      </c>
    </row>
    <row r="19" spans="1:9" ht="51" hidden="1" customHeight="1">
      <c r="A19" s="7" t="s">
        <v>145</v>
      </c>
      <c r="B19" s="127" t="s">
        <v>150</v>
      </c>
      <c r="C19" s="141">
        <f>C20</f>
        <v>0</v>
      </c>
      <c r="D19" s="141">
        <f>D20</f>
        <v>0</v>
      </c>
      <c r="E19" s="133">
        <f t="shared" si="0"/>
        <v>0</v>
      </c>
      <c r="F19" s="141"/>
      <c r="G19" s="31">
        <f t="shared" si="1"/>
        <v>0</v>
      </c>
      <c r="H19" s="141"/>
      <c r="I19" s="141">
        <f>SUM(I20)</f>
        <v>0</v>
      </c>
    </row>
    <row r="20" spans="1:9" ht="66.75" hidden="1" customHeight="1">
      <c r="A20" s="7" t="s">
        <v>146</v>
      </c>
      <c r="B20" s="127" t="s">
        <v>147</v>
      </c>
      <c r="C20" s="141">
        <v>0</v>
      </c>
      <c r="D20" s="141">
        <v>0</v>
      </c>
      <c r="E20" s="133">
        <f t="shared" si="0"/>
        <v>0</v>
      </c>
      <c r="F20" s="141"/>
      <c r="G20" s="31">
        <f t="shared" si="1"/>
        <v>0</v>
      </c>
      <c r="H20" s="141"/>
      <c r="I20" s="141">
        <v>0</v>
      </c>
    </row>
    <row r="21" spans="1:9" ht="31.5" customHeight="1">
      <c r="A21" s="124" t="s">
        <v>602</v>
      </c>
      <c r="B21" s="125" t="s">
        <v>603</v>
      </c>
      <c r="C21" s="130">
        <f>C22+C26</f>
        <v>20000</v>
      </c>
      <c r="D21" s="126">
        <f>D26+D22</f>
        <v>11566.000000000004</v>
      </c>
      <c r="E21" s="133">
        <f>C21+D21</f>
        <v>31566.000000000004</v>
      </c>
      <c r="F21" s="130">
        <f>F22+F26</f>
        <v>1445</v>
      </c>
      <c r="G21" s="31">
        <f t="shared" si="1"/>
        <v>33011</v>
      </c>
      <c r="H21" s="130"/>
      <c r="I21" s="204">
        <f>E21+F21</f>
        <v>33011</v>
      </c>
    </row>
    <row r="22" spans="1:9" ht="27.75" customHeight="1">
      <c r="A22" s="7" t="s">
        <v>604</v>
      </c>
      <c r="B22" s="125" t="s">
        <v>605</v>
      </c>
      <c r="C22" s="130">
        <f t="shared" ref="C22" si="2">C23</f>
        <v>-1058703.3</v>
      </c>
      <c r="D22" s="126">
        <f>D24</f>
        <v>-27028.3</v>
      </c>
      <c r="E22" s="133">
        <f t="shared" ref="E22:E29" si="3">C22+D22</f>
        <v>-1085731.6000000001</v>
      </c>
      <c r="F22" s="130"/>
      <c r="G22" s="31">
        <f t="shared" si="1"/>
        <v>-1085731.6000000001</v>
      </c>
      <c r="H22" s="130"/>
      <c r="I22" s="204">
        <f>I23</f>
        <v>-1085731.6000000001</v>
      </c>
    </row>
    <row r="23" spans="1:9" ht="25.5">
      <c r="A23" s="7" t="s">
        <v>606</v>
      </c>
      <c r="B23" s="127" t="s">
        <v>607</v>
      </c>
      <c r="C23" s="132">
        <f>C24</f>
        <v>-1058703.3</v>
      </c>
      <c r="D23" s="126">
        <f>D24</f>
        <v>-27028.3</v>
      </c>
      <c r="E23" s="133">
        <f t="shared" si="3"/>
        <v>-1085731.6000000001</v>
      </c>
      <c r="F23" s="130"/>
      <c r="G23" s="31">
        <f t="shared" si="1"/>
        <v>-1085731.6000000001</v>
      </c>
      <c r="H23" s="130"/>
      <c r="I23" s="204">
        <f>I24</f>
        <v>-1085731.6000000001</v>
      </c>
    </row>
    <row r="24" spans="1:9" ht="25.5" customHeight="1">
      <c r="A24" s="7" t="s">
        <v>608</v>
      </c>
      <c r="B24" s="127" t="s">
        <v>609</v>
      </c>
      <c r="C24" s="131">
        <f t="shared" ref="C24" si="4">C25</f>
        <v>-1058703.3</v>
      </c>
      <c r="D24" s="128">
        <f>D25</f>
        <v>-27028.3</v>
      </c>
      <c r="E24" s="132">
        <f t="shared" si="3"/>
        <v>-1085731.6000000001</v>
      </c>
      <c r="F24" s="131"/>
      <c r="G24" s="31">
        <f t="shared" si="1"/>
        <v>-1085731.6000000001</v>
      </c>
      <c r="H24" s="131"/>
      <c r="I24" s="204">
        <f>I25</f>
        <v>-1085731.6000000001</v>
      </c>
    </row>
    <row r="25" spans="1:9" ht="40.5" customHeight="1">
      <c r="A25" s="7" t="s">
        <v>610</v>
      </c>
      <c r="B25" s="127" t="s">
        <v>611</v>
      </c>
      <c r="C25" s="132">
        <v>-1058703.3</v>
      </c>
      <c r="D25" s="128">
        <v>-27028.3</v>
      </c>
      <c r="E25" s="132">
        <f t="shared" si="3"/>
        <v>-1085731.6000000001</v>
      </c>
      <c r="F25" s="131"/>
      <c r="G25" s="31">
        <f t="shared" si="1"/>
        <v>-1085731.6000000001</v>
      </c>
      <c r="H25" s="131"/>
      <c r="I25" s="204">
        <v>-1085731.6000000001</v>
      </c>
    </row>
    <row r="26" spans="1:9" ht="23.25" customHeight="1">
      <c r="A26" s="7" t="s">
        <v>612</v>
      </c>
      <c r="B26" s="125" t="s">
        <v>613</v>
      </c>
      <c r="C26" s="130">
        <f t="shared" ref="C26" si="5">C27</f>
        <v>1078703.3</v>
      </c>
      <c r="D26" s="126">
        <f>D27</f>
        <v>38594.300000000003</v>
      </c>
      <c r="E26" s="133">
        <f t="shared" si="3"/>
        <v>1117297.6000000001</v>
      </c>
      <c r="F26" s="130">
        <f>F27</f>
        <v>1445</v>
      </c>
      <c r="G26" s="31">
        <f t="shared" si="1"/>
        <v>1118742.6000000001</v>
      </c>
      <c r="H26" s="130">
        <f>H27</f>
        <v>1145</v>
      </c>
      <c r="I26" s="204">
        <f>G26+H26</f>
        <v>1119887.6000000001</v>
      </c>
    </row>
    <row r="27" spans="1:9" ht="28.5" customHeight="1">
      <c r="A27" s="7" t="s">
        <v>614</v>
      </c>
      <c r="B27" s="127" t="s">
        <v>615</v>
      </c>
      <c r="C27" s="133">
        <f>C28</f>
        <v>1078703.3</v>
      </c>
      <c r="D27" s="126">
        <f>D28</f>
        <v>38594.300000000003</v>
      </c>
      <c r="E27" s="133">
        <f t="shared" si="3"/>
        <v>1117297.6000000001</v>
      </c>
      <c r="F27" s="130">
        <f>F28</f>
        <v>1445</v>
      </c>
      <c r="G27" s="31">
        <f t="shared" si="1"/>
        <v>1118742.6000000001</v>
      </c>
      <c r="H27" s="130">
        <f>H28</f>
        <v>1145</v>
      </c>
      <c r="I27" s="204">
        <f t="shared" ref="I27:I29" si="6">G27+H27</f>
        <v>1119887.6000000001</v>
      </c>
    </row>
    <row r="28" spans="1:9" ht="31.5" customHeight="1">
      <c r="A28" s="7" t="s">
        <v>616</v>
      </c>
      <c r="B28" s="127" t="s">
        <v>617</v>
      </c>
      <c r="C28" s="131">
        <f>C29</f>
        <v>1078703.3</v>
      </c>
      <c r="D28" s="128">
        <f>D29</f>
        <v>38594.300000000003</v>
      </c>
      <c r="E28" s="132">
        <f t="shared" si="3"/>
        <v>1117297.6000000001</v>
      </c>
      <c r="F28" s="131">
        <f>F29</f>
        <v>1445</v>
      </c>
      <c r="G28" s="31">
        <f t="shared" si="1"/>
        <v>1118742.6000000001</v>
      </c>
      <c r="H28" s="131">
        <f>H29</f>
        <v>1145</v>
      </c>
      <c r="I28" s="204">
        <f t="shared" si="6"/>
        <v>1119887.6000000001</v>
      </c>
    </row>
    <row r="29" spans="1:9" ht="36.75" customHeight="1">
      <c r="A29" s="7" t="s">
        <v>618</v>
      </c>
      <c r="B29" s="127" t="s">
        <v>619</v>
      </c>
      <c r="C29" s="132">
        <v>1078703.3</v>
      </c>
      <c r="D29" s="129">
        <v>38594.300000000003</v>
      </c>
      <c r="E29" s="132">
        <f t="shared" si="3"/>
        <v>1117297.6000000001</v>
      </c>
      <c r="F29" s="132">
        <v>1445</v>
      </c>
      <c r="G29" s="31">
        <f t="shared" si="1"/>
        <v>1118742.6000000001</v>
      </c>
      <c r="H29" s="132">
        <v>1145</v>
      </c>
      <c r="I29" s="204">
        <f t="shared" si="6"/>
        <v>1119887.6000000001</v>
      </c>
    </row>
    <row r="1048576" spans="5:5">
      <c r="E1048576" s="163">
        <f>SUM(E1:E1048575)</f>
        <v>249396</v>
      </c>
    </row>
  </sheetData>
  <mergeCells count="5">
    <mergeCell ref="B5:I5"/>
    <mergeCell ref="A4:I4"/>
    <mergeCell ref="A7:I7"/>
    <mergeCell ref="B6:I6"/>
    <mergeCell ref="E3:I3"/>
  </mergeCells>
  <pageMargins left="0.59055118110236227" right="0.59055118110236227" top="0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5"/>
  <sheetViews>
    <sheetView workbookViewId="0">
      <selection activeCell="P8" sqref="P8"/>
    </sheetView>
  </sheetViews>
  <sheetFormatPr defaultRowHeight="12.75"/>
  <cols>
    <col min="2" max="2" width="42.7109375" customWidth="1"/>
    <col min="3" max="3" width="13.85546875" hidden="1" customWidth="1"/>
    <col min="4" max="4" width="15" hidden="1" customWidth="1"/>
    <col min="5" max="6" width="15" customWidth="1"/>
    <col min="7" max="7" width="17" customWidth="1"/>
    <col min="8" max="8" width="14.85546875" hidden="1" customWidth="1"/>
    <col min="9" max="9" width="7.140625" hidden="1" customWidth="1"/>
    <col min="10" max="11" width="9.140625" hidden="1" customWidth="1"/>
    <col min="12" max="13" width="0" style="148" hidden="1" customWidth="1"/>
    <col min="14" max="14" width="12" style="149" hidden="1" customWidth="1"/>
  </cols>
  <sheetData>
    <row r="2" spans="1:14">
      <c r="G2" s="169" t="s">
        <v>560</v>
      </c>
    </row>
    <row r="3" spans="1:14" ht="62.25" customHeight="1">
      <c r="C3" s="188" t="s">
        <v>641</v>
      </c>
      <c r="D3" s="196"/>
      <c r="E3" s="196"/>
      <c r="F3" s="196"/>
      <c r="G3" s="196"/>
    </row>
    <row r="4" spans="1:14">
      <c r="D4" s="197" t="s">
        <v>634</v>
      </c>
      <c r="E4" s="197"/>
      <c r="F4" s="197"/>
      <c r="G4" s="197"/>
      <c r="H4" s="198"/>
      <c r="I4" s="198"/>
      <c r="J4" s="198"/>
      <c r="K4" s="198"/>
      <c r="L4" s="198"/>
      <c r="M4" s="198"/>
      <c r="N4" s="198"/>
    </row>
    <row r="5" spans="1:14" ht="56.25" customHeight="1">
      <c r="C5" s="188" t="s">
        <v>640</v>
      </c>
      <c r="D5" s="188"/>
      <c r="E5" s="188"/>
      <c r="F5" s="188"/>
      <c r="G5" s="188"/>
      <c r="H5" s="199"/>
      <c r="I5" s="199"/>
      <c r="J5" s="199"/>
      <c r="K5" s="199"/>
      <c r="L5" s="199"/>
      <c r="M5" s="199"/>
      <c r="N5" s="199"/>
    </row>
    <row r="6" spans="1:14" ht="67.5" customHeight="1">
      <c r="A6" s="200" t="s">
        <v>635</v>
      </c>
      <c r="B6" s="200"/>
      <c r="C6" s="200"/>
      <c r="D6" s="200"/>
      <c r="E6" s="200"/>
      <c r="F6" s="200"/>
      <c r="G6" s="200"/>
      <c r="H6" s="198"/>
      <c r="I6" s="198"/>
      <c r="J6" s="198"/>
      <c r="K6" s="198"/>
      <c r="L6" s="198"/>
      <c r="M6" s="198"/>
      <c r="N6" s="198"/>
    </row>
    <row r="7" spans="1:14">
      <c r="A7" s="147"/>
      <c r="B7" s="147"/>
      <c r="C7" s="201" t="s">
        <v>225</v>
      </c>
      <c r="D7" s="201"/>
      <c r="E7" s="202"/>
      <c r="F7" s="202"/>
      <c r="G7" s="202"/>
    </row>
    <row r="8" spans="1:14" ht="33" customHeight="1">
      <c r="A8" s="150" t="s">
        <v>629</v>
      </c>
      <c r="B8" s="150" t="s">
        <v>630</v>
      </c>
      <c r="C8" s="124" t="s">
        <v>600</v>
      </c>
      <c r="D8" s="151" t="s">
        <v>631</v>
      </c>
      <c r="E8" s="151" t="s">
        <v>594</v>
      </c>
      <c r="F8" s="151" t="s">
        <v>631</v>
      </c>
      <c r="G8" s="124" t="s">
        <v>600</v>
      </c>
      <c r="H8" s="152"/>
      <c r="I8" s="152"/>
      <c r="J8" s="152"/>
      <c r="K8" s="152"/>
      <c r="L8" s="153"/>
      <c r="M8" s="153"/>
      <c r="N8" s="154"/>
    </row>
    <row r="9" spans="1:14" ht="38.25" customHeight="1">
      <c r="A9" s="155">
        <v>1</v>
      </c>
      <c r="B9" s="156" t="s">
        <v>632</v>
      </c>
      <c r="C9" s="153">
        <v>0</v>
      </c>
      <c r="D9" s="153">
        <v>1445</v>
      </c>
      <c r="E9" s="153">
        <f>C9+D9</f>
        <v>1445</v>
      </c>
      <c r="F9" s="153">
        <v>1145</v>
      </c>
      <c r="G9" s="153">
        <f>E9+F9</f>
        <v>2590</v>
      </c>
      <c r="H9" s="157"/>
      <c r="I9" s="157"/>
      <c r="J9" s="157"/>
      <c r="K9" s="157"/>
      <c r="L9" s="158"/>
      <c r="M9" s="158"/>
      <c r="N9" s="153"/>
    </row>
    <row r="10" spans="1:14" ht="36" customHeight="1">
      <c r="A10" s="203" t="s">
        <v>633</v>
      </c>
      <c r="B10" s="203"/>
      <c r="C10" s="159">
        <f>SUM(C9:C9)</f>
        <v>0</v>
      </c>
      <c r="D10" s="159">
        <f>SUM(D9:D9)</f>
        <v>1445</v>
      </c>
      <c r="E10" s="159">
        <f>C10+D10</f>
        <v>1445</v>
      </c>
      <c r="F10" s="159">
        <v>1145</v>
      </c>
      <c r="G10" s="159">
        <f>E10+F10</f>
        <v>2590</v>
      </c>
      <c r="H10" s="152"/>
      <c r="I10" s="152"/>
      <c r="J10" s="152"/>
      <c r="K10" s="152"/>
      <c r="L10" s="154"/>
      <c r="M10" s="154"/>
      <c r="N10" s="159"/>
    </row>
    <row r="11" spans="1:14">
      <c r="A11" s="1"/>
      <c r="B11" s="1"/>
      <c r="C11" s="160"/>
      <c r="D11" s="21"/>
      <c r="E11" s="21"/>
      <c r="F11" s="21"/>
      <c r="G11" s="21"/>
    </row>
    <row r="12" spans="1:14">
      <c r="A12" s="1"/>
      <c r="B12" s="1"/>
      <c r="C12" s="1"/>
    </row>
    <row r="13" spans="1:14">
      <c r="A13" s="1"/>
      <c r="B13" s="1"/>
      <c r="C13" s="1"/>
    </row>
    <row r="14" spans="1:14">
      <c r="A14" s="1"/>
      <c r="B14" s="1"/>
      <c r="C14" s="1"/>
    </row>
    <row r="15" spans="1:14">
      <c r="A15" s="1"/>
      <c r="B15" s="1"/>
      <c r="C15" s="1"/>
    </row>
    <row r="16" spans="1:14">
      <c r="A16" s="1"/>
      <c r="B16" s="1"/>
      <c r="C16" s="1"/>
    </row>
    <row r="17" spans="1:3">
      <c r="A17" s="1"/>
      <c r="B17" s="1"/>
      <c r="C17" s="1"/>
    </row>
    <row r="18" spans="1:3">
      <c r="A18" s="1"/>
      <c r="B18" s="1"/>
      <c r="C18" s="1"/>
    </row>
    <row r="19" spans="1:3">
      <c r="A19" s="1"/>
      <c r="B19" s="1"/>
      <c r="C19" s="1"/>
    </row>
    <row r="20" spans="1:3">
      <c r="A20" s="1"/>
      <c r="B20" s="1"/>
      <c r="C20" s="1"/>
    </row>
    <row r="21" spans="1:3">
      <c r="A21" s="1"/>
      <c r="B21" s="1"/>
      <c r="C21" s="1"/>
    </row>
    <row r="22" spans="1:3">
      <c r="A22" s="1"/>
      <c r="B22" s="1"/>
      <c r="C22" s="1"/>
    </row>
    <row r="23" spans="1:3">
      <c r="A23" s="1"/>
      <c r="B23" s="1"/>
      <c r="C23" s="1"/>
    </row>
    <row r="24" spans="1:3">
      <c r="A24" s="1"/>
      <c r="B24" s="1"/>
      <c r="C24" s="1"/>
    </row>
    <row r="25" spans="1:3">
      <c r="A25" s="1"/>
      <c r="B25" s="1"/>
      <c r="C25" s="1"/>
    </row>
  </sheetData>
  <mergeCells count="6">
    <mergeCell ref="A10:B10"/>
    <mergeCell ref="C3:G3"/>
    <mergeCell ref="D4:N4"/>
    <mergeCell ref="C5:N5"/>
    <mergeCell ref="A6:N6"/>
    <mergeCell ref="C7:G7"/>
  </mergeCells>
  <pageMargins left="0.70866141732283472" right="0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вед23-25</vt:lpstr>
      <vt:lpstr>фун23-25</vt:lpstr>
      <vt:lpstr>пр23-25</vt:lpstr>
      <vt:lpstr>ист23-24</vt:lpstr>
      <vt:lpstr>иные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Дзиова</cp:lastModifiedBy>
  <cp:lastPrinted>2023-05-04T06:10:36Z</cp:lastPrinted>
  <dcterms:created xsi:type="dcterms:W3CDTF">1996-10-14T23:33:28Z</dcterms:created>
  <dcterms:modified xsi:type="dcterms:W3CDTF">2023-05-11T08:14:09Z</dcterms:modified>
</cp:coreProperties>
</file>