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tabRatio="858" activeTab="21"/>
  </bookViews>
  <sheets>
    <sheet name="нормативы пр.1" sheetId="12" r:id="rId1"/>
    <sheet name="3" sheetId="11" r:id="rId2"/>
    <sheet name="4" sheetId="10" r:id="rId3"/>
    <sheet name="5" sheetId="9" r:id="rId4"/>
    <sheet name="дох" sheetId="2" r:id="rId5"/>
    <sheet name="д.22-23" sheetId="55" r:id="rId6"/>
    <sheet name="6" sheetId="74" r:id="rId7"/>
    <sheet name="вед22-23" sheetId="57" r:id="rId8"/>
    <sheet name="7" sheetId="36" r:id="rId9"/>
    <sheet name="фун23-24" sheetId="71" r:id="rId10"/>
    <sheet name="8" sheetId="41" r:id="rId11"/>
    <sheet name="пр22-23" sheetId="58" r:id="rId12"/>
    <sheet name="9" sheetId="30" r:id="rId13"/>
    <sheet name="дот22-23" sheetId="62" r:id="rId14"/>
    <sheet name="10" sheetId="23" r:id="rId15"/>
    <sheet name="вус22-23" sheetId="61" r:id="rId16"/>
    <sheet name="11" sheetId="28" r:id="rId17"/>
    <sheet name="ист22-23" sheetId="59" r:id="rId18"/>
    <sheet name="12" sheetId="29" r:id="rId19"/>
    <sheet name="12.1" sheetId="60" r:id="rId20"/>
    <sheet name="13" sheetId="72" r:id="rId21"/>
    <sheet name="13.1" sheetId="73" r:id="rId22"/>
  </sheets>
  <calcPr calcId="124519"/>
</workbook>
</file>

<file path=xl/calcChain.xml><?xml version="1.0" encoding="utf-8"?>
<calcChain xmlns="http://schemas.openxmlformats.org/spreadsheetml/2006/main">
  <c r="E179" i="36"/>
  <c r="E145"/>
  <c r="E169"/>
  <c r="E181"/>
  <c r="E180"/>
  <c r="F27" i="41" l="1"/>
  <c r="F45"/>
  <c r="F39"/>
  <c r="F36"/>
  <c r="F28"/>
  <c r="E251" i="36"/>
  <c r="F352" i="74" l="1"/>
  <c r="F344"/>
  <c r="F343" l="1"/>
  <c r="F238" i="58"/>
  <c r="F224" s="1"/>
  <c r="F200"/>
  <c r="E238"/>
  <c r="E200"/>
  <c r="E195"/>
  <c r="F189"/>
  <c r="E189"/>
  <c r="F187"/>
  <c r="E187"/>
  <c r="F185"/>
  <c r="E185"/>
  <c r="F183"/>
  <c r="E183"/>
  <c r="F174"/>
  <c r="E174"/>
  <c r="F161"/>
  <c r="E161"/>
  <c r="F96"/>
  <c r="E96"/>
  <c r="F200" i="41"/>
  <c r="F328" i="74"/>
  <c r="F175" i="41"/>
  <c r="F205"/>
  <c r="F212"/>
  <c r="F194"/>
  <c r="F199"/>
  <c r="F201"/>
  <c r="E161" i="36"/>
  <c r="F109" i="41"/>
  <c r="F107"/>
  <c r="F100"/>
  <c r="F255" i="57"/>
  <c r="F183" i="71"/>
  <c r="F186"/>
  <c r="F159"/>
  <c r="F158" s="1"/>
  <c r="F126"/>
  <c r="F332"/>
  <c r="E332"/>
  <c r="F144"/>
  <c r="F142" s="1"/>
  <c r="E144"/>
  <c r="F259"/>
  <c r="E259"/>
  <c r="F244"/>
  <c r="F242" s="1"/>
  <c r="E244"/>
  <c r="F233"/>
  <c r="E233"/>
  <c r="E186"/>
  <c r="E193"/>
  <c r="F193"/>
  <c r="F173"/>
  <c r="E173"/>
  <c r="F120"/>
  <c r="E120"/>
  <c r="F118"/>
  <c r="F117" s="1"/>
  <c r="F116" s="1"/>
  <c r="E118"/>
  <c r="E117" s="1"/>
  <c r="E116" s="1"/>
  <c r="E115" s="1"/>
  <c r="F112"/>
  <c r="E112"/>
  <c r="F77"/>
  <c r="E77"/>
  <c r="F76"/>
  <c r="E76"/>
  <c r="F74"/>
  <c r="E74"/>
  <c r="G32" i="57"/>
  <c r="F32"/>
  <c r="F37" i="71"/>
  <c r="E37"/>
  <c r="E201" i="36"/>
  <c r="F291" i="74"/>
  <c r="E164" i="36" l="1"/>
  <c r="E41"/>
  <c r="E361"/>
  <c r="E359"/>
  <c r="E356"/>
  <c r="E354"/>
  <c r="E115"/>
  <c r="E80"/>
  <c r="E79" s="1"/>
  <c r="E77"/>
  <c r="E76" s="1"/>
  <c r="G274" i="57"/>
  <c r="F274"/>
  <c r="F181" i="74"/>
  <c r="F194"/>
  <c r="E75" i="36" l="1"/>
  <c r="E74" s="1"/>
  <c r="F198" i="74"/>
  <c r="F202"/>
  <c r="F218"/>
  <c r="F204"/>
  <c r="F227"/>
  <c r="F275"/>
  <c r="F279"/>
  <c r="F281"/>
  <c r="F284"/>
  <c r="F357" l="1"/>
  <c r="F265" l="1"/>
  <c r="G261" i="57"/>
  <c r="F261"/>
  <c r="G271"/>
  <c r="F271"/>
  <c r="F276" i="74"/>
  <c r="F266"/>
  <c r="F221"/>
  <c r="F220" s="1"/>
  <c r="F210"/>
  <c r="F212"/>
  <c r="F229" l="1"/>
  <c r="F228" s="1"/>
  <c r="F196"/>
  <c r="F195" s="1"/>
  <c r="F119"/>
  <c r="F117"/>
  <c r="F381"/>
  <c r="F379"/>
  <c r="F375"/>
  <c r="F374" s="1"/>
  <c r="F370"/>
  <c r="F368"/>
  <c r="F363"/>
  <c r="F362" s="1"/>
  <c r="F351" s="1"/>
  <c r="F355"/>
  <c r="F353"/>
  <c r="F345"/>
  <c r="F335"/>
  <c r="F334" s="1"/>
  <c r="F333" s="1"/>
  <c r="F331"/>
  <c r="F329"/>
  <c r="F323"/>
  <c r="F322" s="1"/>
  <c r="F317"/>
  <c r="F316" s="1"/>
  <c r="F315" s="1"/>
  <c r="F314" s="1"/>
  <c r="F313" s="1"/>
  <c r="F311"/>
  <c r="F310" s="1"/>
  <c r="F309" s="1"/>
  <c r="F308" s="1"/>
  <c r="F307" s="1"/>
  <c r="F305"/>
  <c r="F303"/>
  <c r="F298"/>
  <c r="F297" s="1"/>
  <c r="F293"/>
  <c r="F274"/>
  <c r="F273" s="1"/>
  <c r="F269"/>
  <c r="F264" s="1"/>
  <c r="F263" s="1"/>
  <c r="F262" s="1"/>
  <c r="F258"/>
  <c r="F256" s="1"/>
  <c r="F254"/>
  <c r="F252"/>
  <c r="F251" s="1"/>
  <c r="F250" s="1"/>
  <c r="F249" s="1"/>
  <c r="F246"/>
  <c r="F245" s="1"/>
  <c r="F243"/>
  <c r="F241" s="1"/>
  <c r="F239"/>
  <c r="F238" s="1"/>
  <c r="F237"/>
  <c r="F234"/>
  <c r="F233" s="1"/>
  <c r="F232"/>
  <c r="F225"/>
  <c r="F224" s="1"/>
  <c r="F223" s="1"/>
  <c r="F219" s="1"/>
  <c r="F216"/>
  <c r="F215" s="1"/>
  <c r="F214" s="1"/>
  <c r="F208"/>
  <c r="F207" s="1"/>
  <c r="F206" s="1"/>
  <c r="F199"/>
  <c r="F192"/>
  <c r="F189"/>
  <c r="F184"/>
  <c r="F183" s="1"/>
  <c r="F182" s="1"/>
  <c r="F177"/>
  <c r="F176" s="1"/>
  <c r="F170"/>
  <c r="F169" s="1"/>
  <c r="F168" s="1"/>
  <c r="F167" s="1"/>
  <c r="F164"/>
  <c r="F162"/>
  <c r="F161" s="1"/>
  <c r="F160" s="1"/>
  <c r="F159" s="1"/>
  <c r="F153"/>
  <c r="F151"/>
  <c r="F150" s="1"/>
  <c r="F148"/>
  <c r="F146"/>
  <c r="F140"/>
  <c r="F139" s="1"/>
  <c r="F138" s="1"/>
  <c r="F134"/>
  <c r="F133" s="1"/>
  <c r="F128"/>
  <c r="F127"/>
  <c r="F125"/>
  <c r="F124"/>
  <c r="F123" s="1"/>
  <c r="F122" s="1"/>
  <c r="F110"/>
  <c r="F105"/>
  <c r="F103"/>
  <c r="F102" s="1"/>
  <c r="F101"/>
  <c r="F100" s="1"/>
  <c r="F98"/>
  <c r="F97" s="1"/>
  <c r="F96" s="1"/>
  <c r="F93"/>
  <c r="F92" s="1"/>
  <c r="F90"/>
  <c r="F89" s="1"/>
  <c r="F88"/>
  <c r="F86"/>
  <c r="F85" s="1"/>
  <c r="F84"/>
  <c r="F83" s="1"/>
  <c r="F78"/>
  <c r="F77" s="1"/>
  <c r="F76" s="1"/>
  <c r="F74"/>
  <c r="F73" s="1"/>
  <c r="F72" s="1"/>
  <c r="F70"/>
  <c r="F69" s="1"/>
  <c r="F68" s="1"/>
  <c r="F66"/>
  <c r="F65" s="1"/>
  <c r="F64" s="1"/>
  <c r="F60"/>
  <c r="F59" s="1"/>
  <c r="F58" s="1"/>
  <c r="F54"/>
  <c r="F50"/>
  <c r="F48"/>
  <c r="F42"/>
  <c r="F41" s="1"/>
  <c r="F40" s="1"/>
  <c r="F39" s="1"/>
  <c r="F36"/>
  <c r="F32"/>
  <c r="F30"/>
  <c r="F29"/>
  <c r="F28" s="1"/>
  <c r="F27" s="1"/>
  <c r="F11" s="1"/>
  <c r="F24"/>
  <c r="F22"/>
  <c r="F21"/>
  <c r="F20" s="1"/>
  <c r="F19" s="1"/>
  <c r="F17"/>
  <c r="F15"/>
  <c r="F14" s="1"/>
  <c r="D53" i="55"/>
  <c r="C53"/>
  <c r="D32"/>
  <c r="C32"/>
  <c r="D28"/>
  <c r="D24"/>
  <c r="D22"/>
  <c r="C28"/>
  <c r="C24"/>
  <c r="C22"/>
  <c r="C21"/>
  <c r="D12"/>
  <c r="C12"/>
  <c r="D79"/>
  <c r="D62"/>
  <c r="C62"/>
  <c r="F47" i="74" l="1"/>
  <c r="F46" s="1"/>
  <c r="F321"/>
  <c r="F320" s="1"/>
  <c r="F257"/>
  <c r="F378"/>
  <c r="F377" s="1"/>
  <c r="F116"/>
  <c r="F115" s="1"/>
  <c r="F114" s="1"/>
  <c r="F113" s="1"/>
  <c r="F242"/>
  <c r="F290"/>
  <c r="F289" s="1"/>
  <c r="F288" s="1"/>
  <c r="F342"/>
  <c r="F341" s="1"/>
  <c r="F340" s="1"/>
  <c r="F137"/>
  <c r="F136" s="1"/>
  <c r="F145"/>
  <c r="F144" s="1"/>
  <c r="F142" s="1"/>
  <c r="F112" s="1"/>
  <c r="F302"/>
  <c r="F301" s="1"/>
  <c r="F295" s="1"/>
  <c r="F261" s="1"/>
  <c r="F260" s="1"/>
  <c r="F367"/>
  <c r="F205"/>
  <c r="F296"/>
  <c r="F350"/>
  <c r="F63"/>
  <c r="F188"/>
  <c r="F187" s="1"/>
  <c r="F186" s="1"/>
  <c r="F175"/>
  <c r="F174" s="1"/>
  <c r="F173" s="1"/>
  <c r="F172" s="1"/>
  <c r="F158"/>
  <c r="F157" s="1"/>
  <c r="F132"/>
  <c r="F131"/>
  <c r="F130" s="1"/>
  <c r="F80"/>
  <c r="F57"/>
  <c r="F13"/>
  <c r="F12"/>
  <c r="F327"/>
  <c r="F326" s="1"/>
  <c r="F325" s="1"/>
  <c r="F95"/>
  <c r="D21" i="55"/>
  <c r="C65" i="2"/>
  <c r="C62" s="1"/>
  <c r="C76"/>
  <c r="C87"/>
  <c r="C56"/>
  <c r="F349" i="74" l="1"/>
  <c r="F339" s="1"/>
  <c r="F319"/>
  <c r="F143"/>
  <c r="F373"/>
  <c r="F10"/>
  <c r="C23" i="2"/>
  <c r="F9" i="74" l="1"/>
  <c r="E222" i="36" l="1"/>
  <c r="F232" i="58" l="1"/>
  <c r="F249"/>
  <c r="F247"/>
  <c r="F246" s="1"/>
  <c r="F244"/>
  <c r="F242"/>
  <c r="F236"/>
  <c r="F234"/>
  <c r="F230"/>
  <c r="F228"/>
  <c r="F227" s="1"/>
  <c r="F225"/>
  <c r="F222"/>
  <c r="F220"/>
  <c r="F218"/>
  <c r="F217" s="1"/>
  <c r="F215"/>
  <c r="F213"/>
  <c r="F211"/>
  <c r="F210" s="1"/>
  <c r="F208"/>
  <c r="F207" s="1"/>
  <c r="F205"/>
  <c r="F204"/>
  <c r="F202"/>
  <c r="F201"/>
  <c r="F196"/>
  <c r="F195" s="1"/>
  <c r="F192"/>
  <c r="F191" s="1"/>
  <c r="F181"/>
  <c r="F179"/>
  <c r="F178" s="1"/>
  <c r="F177"/>
  <c r="F176" s="1"/>
  <c r="F172"/>
  <c r="F171" s="1"/>
  <c r="F170" s="1"/>
  <c r="F199" s="1"/>
  <c r="F9" s="1"/>
  <c r="F167"/>
  <c r="F166" s="1"/>
  <c r="F165" s="1"/>
  <c r="F162" s="1"/>
  <c r="F163"/>
  <c r="F157"/>
  <c r="F156" s="1"/>
  <c r="F155"/>
  <c r="F154" s="1"/>
  <c r="F153" s="1"/>
  <c r="F151"/>
  <c r="F150" s="1"/>
  <c r="F147"/>
  <c r="F144"/>
  <c r="F143" s="1"/>
  <c r="F142" s="1"/>
  <c r="F141" s="1"/>
  <c r="F140" s="1"/>
  <c r="F137"/>
  <c r="F136" s="1"/>
  <c r="F135" s="1"/>
  <c r="F134" s="1"/>
  <c r="F133" s="1"/>
  <c r="F131"/>
  <c r="F129"/>
  <c r="F127"/>
  <c r="F126" s="1"/>
  <c r="F124"/>
  <c r="F123" s="1"/>
  <c r="F120"/>
  <c r="F119" s="1"/>
  <c r="F118"/>
  <c r="F116"/>
  <c r="F115" s="1"/>
  <c r="F111"/>
  <c r="F110" s="1"/>
  <c r="F109"/>
  <c r="F108"/>
  <c r="F107"/>
  <c r="F105"/>
  <c r="F103"/>
  <c r="F102"/>
  <c r="F101" s="1"/>
  <c r="F94"/>
  <c r="F93" s="1"/>
  <c r="F92" s="1"/>
  <c r="F90"/>
  <c r="F88"/>
  <c r="F82"/>
  <c r="F81" s="1"/>
  <c r="F80" s="1"/>
  <c r="F76"/>
  <c r="F75" s="1"/>
  <c r="F74" s="1"/>
  <c r="F72"/>
  <c r="F71" s="1"/>
  <c r="F70" s="1"/>
  <c r="F68"/>
  <c r="F67" s="1"/>
  <c r="F66" s="1"/>
  <c r="F64"/>
  <c r="F63" s="1"/>
  <c r="F62" s="1"/>
  <c r="F60"/>
  <c r="F59" s="1"/>
  <c r="F56"/>
  <c r="F54"/>
  <c r="F53" s="1"/>
  <c r="F49"/>
  <c r="F48" s="1"/>
  <c r="F47" s="1"/>
  <c r="F45"/>
  <c r="F44" s="1"/>
  <c r="F43"/>
  <c r="F37"/>
  <c r="F35"/>
  <c r="F30"/>
  <c r="F29" s="1"/>
  <c r="F28" s="1"/>
  <c r="F24"/>
  <c r="F23" s="1"/>
  <c r="F21"/>
  <c r="F17"/>
  <c r="F15"/>
  <c r="F14" s="1"/>
  <c r="F12"/>
  <c r="E249"/>
  <c r="E247"/>
  <c r="E244"/>
  <c r="E242"/>
  <c r="E236"/>
  <c r="E234"/>
  <c r="E232"/>
  <c r="E230"/>
  <c r="E228"/>
  <c r="E227" s="1"/>
  <c r="E225"/>
  <c r="E222"/>
  <c r="E220"/>
  <c r="E218"/>
  <c r="E217" s="1"/>
  <c r="E215"/>
  <c r="E213"/>
  <c r="E211"/>
  <c r="E208"/>
  <c r="E207" s="1"/>
  <c r="E205"/>
  <c r="E204"/>
  <c r="E202"/>
  <c r="E201"/>
  <c r="E196"/>
  <c r="E192"/>
  <c r="E191" s="1"/>
  <c r="E181"/>
  <c r="E179"/>
  <c r="E172"/>
  <c r="E171" s="1"/>
  <c r="E167"/>
  <c r="E166" s="1"/>
  <c r="E165" s="1"/>
  <c r="E163"/>
  <c r="E160"/>
  <c r="E157"/>
  <c r="E156" s="1"/>
  <c r="E155"/>
  <c r="E154" s="1"/>
  <c r="E153" s="1"/>
  <c r="E151"/>
  <c r="E150" s="1"/>
  <c r="E147"/>
  <c r="E144"/>
  <c r="E143" s="1"/>
  <c r="E142" s="1"/>
  <c r="E141" s="1"/>
  <c r="E140" s="1"/>
  <c r="E137"/>
  <c r="E136" s="1"/>
  <c r="E135" s="1"/>
  <c r="E134" s="1"/>
  <c r="E133" s="1"/>
  <c r="E131"/>
  <c r="E129"/>
  <c r="E127"/>
  <c r="E126"/>
  <c r="E124"/>
  <c r="E123" s="1"/>
  <c r="E120"/>
  <c r="E119" s="1"/>
  <c r="E116"/>
  <c r="E115" s="1"/>
  <c r="E111"/>
  <c r="E110" s="1"/>
  <c r="E109"/>
  <c r="E108" s="1"/>
  <c r="E107"/>
  <c r="E105"/>
  <c r="E103"/>
  <c r="E102" s="1"/>
  <c r="E101" s="1"/>
  <c r="E94"/>
  <c r="E93" s="1"/>
  <c r="E92" s="1"/>
  <c r="E90"/>
  <c r="E88"/>
  <c r="E82"/>
  <c r="E81" s="1"/>
  <c r="E80" s="1"/>
  <c r="E76"/>
  <c r="E75" s="1"/>
  <c r="E74" s="1"/>
  <c r="E72"/>
  <c r="E71" s="1"/>
  <c r="E70" s="1"/>
  <c r="E68"/>
  <c r="E67"/>
  <c r="E66" s="1"/>
  <c r="E64"/>
  <c r="E63" s="1"/>
  <c r="E62" s="1"/>
  <c r="E60"/>
  <c r="E59" s="1"/>
  <c r="E56"/>
  <c r="E54"/>
  <c r="E53" s="1"/>
  <c r="E49"/>
  <c r="E48" s="1"/>
  <c r="E47" s="1"/>
  <c r="E45"/>
  <c r="E44" s="1"/>
  <c r="E43"/>
  <c r="E37"/>
  <c r="E35"/>
  <c r="E30"/>
  <c r="E29" s="1"/>
  <c r="E24"/>
  <c r="E23" s="1"/>
  <c r="E21"/>
  <c r="E17"/>
  <c r="E15"/>
  <c r="E14" s="1"/>
  <c r="E12"/>
  <c r="F231" i="71"/>
  <c r="F98"/>
  <c r="E162" i="58" l="1"/>
  <c r="E178"/>
  <c r="E177" s="1"/>
  <c r="E176" s="1"/>
  <c r="E170" s="1"/>
  <c r="E246"/>
  <c r="E11"/>
  <c r="E10" s="1"/>
  <c r="E118"/>
  <c r="E210"/>
  <c r="F11"/>
  <c r="F10" s="1"/>
  <c r="F122"/>
  <c r="E122"/>
  <c r="E199" s="1"/>
  <c r="E9" s="1"/>
  <c r="F87"/>
  <c r="F86" s="1"/>
  <c r="E87"/>
  <c r="E86" s="1"/>
  <c r="F78"/>
  <c r="F79"/>
  <c r="E78"/>
  <c r="E79"/>
  <c r="F241"/>
  <c r="F240" s="1"/>
  <c r="F239" s="1"/>
  <c r="F160"/>
  <c r="F159" s="1"/>
  <c r="E159"/>
  <c r="E241"/>
  <c r="E240" s="1"/>
  <c r="E239" s="1"/>
  <c r="E224" s="1"/>
  <c r="E114"/>
  <c r="F114"/>
  <c r="E34"/>
  <c r="E33" s="1"/>
  <c r="E32" s="1"/>
  <c r="F34"/>
  <c r="F33" s="1"/>
  <c r="F32" s="1"/>
  <c r="F27"/>
  <c r="E28"/>
  <c r="E27"/>
  <c r="F85"/>
  <c r="E85"/>
  <c r="E26" l="1"/>
  <c r="F26"/>
  <c r="F334" i="71" l="1"/>
  <c r="F329"/>
  <c r="F327"/>
  <c r="F321"/>
  <c r="F320" s="1"/>
  <c r="F319" s="1"/>
  <c r="F309"/>
  <c r="F306"/>
  <c r="F301" s="1"/>
  <c r="F304"/>
  <c r="F302"/>
  <c r="F315"/>
  <c r="F314" s="1"/>
  <c r="F289"/>
  <c r="F296"/>
  <c r="F291"/>
  <c r="F288" s="1"/>
  <c r="F284"/>
  <c r="F283" s="1"/>
  <c r="F282" s="1"/>
  <c r="F281" s="1"/>
  <c r="F280" s="1"/>
  <c r="F278"/>
  <c r="F277" s="1"/>
  <c r="F271"/>
  <c r="F270" s="1"/>
  <c r="F269" s="1"/>
  <c r="F266"/>
  <c r="F257"/>
  <c r="F251"/>
  <c r="F250" s="1"/>
  <c r="F247"/>
  <c r="F241"/>
  <c r="F239"/>
  <c r="F238" s="1"/>
  <c r="F229"/>
  <c r="F228" s="1"/>
  <c r="F220"/>
  <c r="F222"/>
  <c r="F219" s="1"/>
  <c r="F218" s="1"/>
  <c r="F215"/>
  <c r="F214" s="1"/>
  <c r="F210"/>
  <c r="F203"/>
  <c r="F205"/>
  <c r="F199"/>
  <c r="F172"/>
  <c r="F171" s="1"/>
  <c r="F170" s="1"/>
  <c r="F169" s="1"/>
  <c r="F176"/>
  <c r="F163"/>
  <c r="F141"/>
  <c r="F140" s="1"/>
  <c r="F134"/>
  <c r="F132" s="1"/>
  <c r="F102"/>
  <c r="F100" s="1"/>
  <c r="F83"/>
  <c r="F73"/>
  <c r="F68"/>
  <c r="F67" s="1"/>
  <c r="F62"/>
  <c r="F58"/>
  <c r="F56"/>
  <c r="F50"/>
  <c r="F49"/>
  <c r="F45"/>
  <c r="F43"/>
  <c r="F42"/>
  <c r="F35"/>
  <c r="E334"/>
  <c r="E331" s="1"/>
  <c r="E329"/>
  <c r="E327"/>
  <c r="E321"/>
  <c r="E320" s="1"/>
  <c r="E319" s="1"/>
  <c r="E315"/>
  <c r="E314" s="1"/>
  <c r="E309"/>
  <c r="E306"/>
  <c r="E301" s="1"/>
  <c r="E304"/>
  <c r="E302"/>
  <c r="E300" s="1"/>
  <c r="E299" s="1"/>
  <c r="E298" s="1"/>
  <c r="E296"/>
  <c r="E291"/>
  <c r="E287" s="1"/>
  <c r="E286" s="1"/>
  <c r="E289"/>
  <c r="E288"/>
  <c r="E284"/>
  <c r="E283" s="1"/>
  <c r="E282"/>
  <c r="E281" s="1"/>
  <c r="E280" s="1"/>
  <c r="E278"/>
  <c r="E277" s="1"/>
  <c r="E273"/>
  <c r="E271"/>
  <c r="E266"/>
  <c r="E265" s="1"/>
  <c r="E264" s="1"/>
  <c r="E263" s="1"/>
  <c r="E257"/>
  <c r="E255"/>
  <c r="E251"/>
  <c r="E250" s="1"/>
  <c r="E247"/>
  <c r="E242"/>
  <c r="E241" s="1"/>
  <c r="E239"/>
  <c r="E238" s="1"/>
  <c r="E231"/>
  <c r="E229"/>
  <c r="E222"/>
  <c r="E220"/>
  <c r="E219" s="1"/>
  <c r="E218" s="1"/>
  <c r="E212" s="1"/>
  <c r="E215"/>
  <c r="E214" s="1"/>
  <c r="E210"/>
  <c r="E209" s="1"/>
  <c r="E205"/>
  <c r="E203"/>
  <c r="E202" s="1"/>
  <c r="E201" s="1"/>
  <c r="E199"/>
  <c r="E198" s="1"/>
  <c r="E197" s="1"/>
  <c r="E196" s="1"/>
  <c r="E183"/>
  <c r="E176"/>
  <c r="E172" s="1"/>
  <c r="E171" s="1"/>
  <c r="E170" s="1"/>
  <c r="E169" s="1"/>
  <c r="E165"/>
  <c r="E163"/>
  <c r="E162" s="1"/>
  <c r="E159"/>
  <c r="E158" s="1"/>
  <c r="E157" s="1"/>
  <c r="E155"/>
  <c r="E153"/>
  <c r="E150"/>
  <c r="E142"/>
  <c r="E141" s="1"/>
  <c r="E140" s="1"/>
  <c r="E137"/>
  <c r="E136" s="1"/>
  <c r="E134"/>
  <c r="E133" s="1"/>
  <c r="E130"/>
  <c r="E129" s="1"/>
  <c r="E128" s="1"/>
  <c r="E126"/>
  <c r="E125" s="1"/>
  <c r="E110"/>
  <c r="E109" s="1"/>
  <c r="E108" s="1"/>
  <c r="E107" s="1"/>
  <c r="E105"/>
  <c r="E102"/>
  <c r="E101" s="1"/>
  <c r="E98"/>
  <c r="E97" s="1"/>
  <c r="E94"/>
  <c r="E90"/>
  <c r="E89" s="1"/>
  <c r="E83"/>
  <c r="E82" s="1"/>
  <c r="E73"/>
  <c r="E72" s="1"/>
  <c r="E71" s="1"/>
  <c r="E68"/>
  <c r="E67" s="1"/>
  <c r="E62"/>
  <c r="E58"/>
  <c r="E56"/>
  <c r="E50"/>
  <c r="E49"/>
  <c r="E48" s="1"/>
  <c r="E45"/>
  <c r="E43"/>
  <c r="E42" s="1"/>
  <c r="E41" s="1"/>
  <c r="E35"/>
  <c r="E34" s="1"/>
  <c r="E28" s="1"/>
  <c r="E27" s="1"/>
  <c r="E24"/>
  <c r="E22"/>
  <c r="E17"/>
  <c r="E15"/>
  <c r="G186" i="57"/>
  <c r="G143"/>
  <c r="F143"/>
  <c r="G370"/>
  <c r="G368"/>
  <c r="G367" s="1"/>
  <c r="G366" s="1"/>
  <c r="G364"/>
  <c r="G363" s="1"/>
  <c r="G359"/>
  <c r="G357"/>
  <c r="G354"/>
  <c r="G353" s="1"/>
  <c r="G348"/>
  <c r="G346"/>
  <c r="G344"/>
  <c r="G338"/>
  <c r="G337" s="1"/>
  <c r="G328"/>
  <c r="G327" s="1"/>
  <c r="G326" s="1"/>
  <c r="G324"/>
  <c r="G322"/>
  <c r="G316"/>
  <c r="G315" s="1"/>
  <c r="G310"/>
  <c r="G309" s="1"/>
  <c r="G308" s="1"/>
  <c r="G307" s="1"/>
  <c r="G306" s="1"/>
  <c r="G304"/>
  <c r="G303" s="1"/>
  <c r="G302" s="1"/>
  <c r="G301" s="1"/>
  <c r="G300" s="1"/>
  <c r="G298"/>
  <c r="G296"/>
  <c r="G295" s="1"/>
  <c r="G294" s="1"/>
  <c r="G288" s="1"/>
  <c r="G291"/>
  <c r="G290" s="1"/>
  <c r="G286"/>
  <c r="G284"/>
  <c r="G270"/>
  <c r="G269" s="1"/>
  <c r="G268" s="1"/>
  <c r="G264"/>
  <c r="G260" s="1"/>
  <c r="G259" s="1"/>
  <c r="G258" s="1"/>
  <c r="G257" s="1"/>
  <c r="G253"/>
  <c r="G252" s="1"/>
  <c r="G250"/>
  <c r="G248"/>
  <c r="G242"/>
  <c r="G241" s="1"/>
  <c r="G239"/>
  <c r="G238" s="1"/>
  <c r="G236"/>
  <c r="G235" s="1"/>
  <c r="G232"/>
  <c r="G231" s="1"/>
  <c r="G230"/>
  <c r="G228"/>
  <c r="G225"/>
  <c r="G223"/>
  <c r="G211" s="1"/>
  <c r="G210" s="1"/>
  <c r="G218"/>
  <c r="G217" s="1"/>
  <c r="G214"/>
  <c r="G213" s="1"/>
  <c r="G212" s="1"/>
  <c r="G207"/>
  <c r="G206" s="1"/>
  <c r="G205" s="1"/>
  <c r="G202"/>
  <c r="G200"/>
  <c r="G198" s="1"/>
  <c r="G197" s="1"/>
  <c r="G193"/>
  <c r="G192" s="1"/>
  <c r="G189"/>
  <c r="G181"/>
  <c r="G180" s="1"/>
  <c r="G179" s="1"/>
  <c r="G174"/>
  <c r="G173" s="1"/>
  <c r="G167"/>
  <c r="G166" s="1"/>
  <c r="G165" s="1"/>
  <c r="G164" s="1"/>
  <c r="G161"/>
  <c r="G159"/>
  <c r="G150"/>
  <c r="G148"/>
  <c r="G145"/>
  <c r="G137"/>
  <c r="G136" s="1"/>
  <c r="G135" s="1"/>
  <c r="G131"/>
  <c r="G130" s="1"/>
  <c r="G125"/>
  <c r="G124" s="1"/>
  <c r="G122"/>
  <c r="G121" s="1"/>
  <c r="G116"/>
  <c r="G114"/>
  <c r="G107"/>
  <c r="G102"/>
  <c r="G100"/>
  <c r="G99" s="1"/>
  <c r="G98"/>
  <c r="G97" s="1"/>
  <c r="G95"/>
  <c r="G94" s="1"/>
  <c r="G93" s="1"/>
  <c r="G90"/>
  <c r="G89" s="1"/>
  <c r="G87"/>
  <c r="G86" s="1"/>
  <c r="G83"/>
  <c r="G82" s="1"/>
  <c r="G75"/>
  <c r="G74"/>
  <c r="G73" s="1"/>
  <c r="G71"/>
  <c r="G70"/>
  <c r="G69" s="1"/>
  <c r="G67"/>
  <c r="G66" s="1"/>
  <c r="G65" s="1"/>
  <c r="G63"/>
  <c r="G62" s="1"/>
  <c r="G61" s="1"/>
  <c r="G57"/>
  <c r="G56" s="1"/>
  <c r="G51"/>
  <c r="G47"/>
  <c r="G45"/>
  <c r="G39"/>
  <c r="G38" s="1"/>
  <c r="G37" s="1"/>
  <c r="G36" s="1"/>
  <c r="G30"/>
  <c r="G29"/>
  <c r="G28" s="1"/>
  <c r="G27" s="1"/>
  <c r="G24"/>
  <c r="G22"/>
  <c r="G17"/>
  <c r="G15"/>
  <c r="G14" s="1"/>
  <c r="G13" s="1"/>
  <c r="F162" i="71" l="1"/>
  <c r="E21"/>
  <c r="E20" s="1"/>
  <c r="E81"/>
  <c r="E80" s="1"/>
  <c r="E96"/>
  <c r="E318"/>
  <c r="E317" s="1"/>
  <c r="E326"/>
  <c r="E325" s="1"/>
  <c r="E323" s="1"/>
  <c r="E55"/>
  <c r="E54" s="1"/>
  <c r="F202"/>
  <c r="F201" s="1"/>
  <c r="E195"/>
  <c r="E213"/>
  <c r="F331"/>
  <c r="F300"/>
  <c r="F299" s="1"/>
  <c r="F298" s="1"/>
  <c r="E276"/>
  <c r="E275" s="1"/>
  <c r="E208"/>
  <c r="E207" s="1"/>
  <c r="E149"/>
  <c r="E148" s="1"/>
  <c r="E147" s="1"/>
  <c r="E146" s="1"/>
  <c r="E139" s="1"/>
  <c r="F34"/>
  <c r="F28" s="1"/>
  <c r="E254"/>
  <c r="E253" s="1"/>
  <c r="E249" s="1"/>
  <c r="F55"/>
  <c r="F54" s="1"/>
  <c r="E93"/>
  <c r="E92"/>
  <c r="E88"/>
  <c r="F318"/>
  <c r="F317" s="1"/>
  <c r="F326"/>
  <c r="F325" s="1"/>
  <c r="F133"/>
  <c r="F72"/>
  <c r="F71" s="1"/>
  <c r="E40"/>
  <c r="F276"/>
  <c r="F275" s="1"/>
  <c r="F268" s="1"/>
  <c r="E14"/>
  <c r="E100"/>
  <c r="E87" s="1"/>
  <c r="E79" s="1"/>
  <c r="E124"/>
  <c r="E132"/>
  <c r="E182"/>
  <c r="E181" s="1"/>
  <c r="E180" s="1"/>
  <c r="E168" s="1"/>
  <c r="F287"/>
  <c r="F286" s="1"/>
  <c r="G81" i="57"/>
  <c r="G80" s="1"/>
  <c r="G85"/>
  <c r="G314"/>
  <c r="G313" s="1"/>
  <c r="G227"/>
  <c r="G209" s="1"/>
  <c r="G158"/>
  <c r="G157" s="1"/>
  <c r="G156" s="1"/>
  <c r="G283"/>
  <c r="G282" s="1"/>
  <c r="G281" s="1"/>
  <c r="G289"/>
  <c r="G172"/>
  <c r="G171" s="1"/>
  <c r="G170" s="1"/>
  <c r="G169" s="1"/>
  <c r="G77"/>
  <c r="G142"/>
  <c r="G12"/>
  <c r="G44"/>
  <c r="G43" s="1"/>
  <c r="G147"/>
  <c r="G185"/>
  <c r="G184" s="1"/>
  <c r="G183" s="1"/>
  <c r="G178" s="1"/>
  <c r="G155"/>
  <c r="G154" s="1"/>
  <c r="G21"/>
  <c r="G20" s="1"/>
  <c r="G19" s="1"/>
  <c r="G113"/>
  <c r="G112" s="1"/>
  <c r="G111" s="1"/>
  <c r="G110" s="1"/>
  <c r="G120"/>
  <c r="G119" s="1"/>
  <c r="G134"/>
  <c r="G133" s="1"/>
  <c r="G199"/>
  <c r="G247"/>
  <c r="G246" s="1"/>
  <c r="G245" s="1"/>
  <c r="G336"/>
  <c r="G335" s="1"/>
  <c r="G334" s="1"/>
  <c r="G333" s="1"/>
  <c r="G362"/>
  <c r="F66" i="71"/>
  <c r="F65"/>
  <c r="G55" i="57"/>
  <c r="G54"/>
  <c r="E19" i="71"/>
  <c r="F312"/>
  <c r="F311" s="1"/>
  <c r="F313"/>
  <c r="E270"/>
  <c r="E269" s="1"/>
  <c r="F227"/>
  <c r="E312"/>
  <c r="E311" s="1"/>
  <c r="E313"/>
  <c r="E324"/>
  <c r="E12"/>
  <c r="E13"/>
  <c r="E65"/>
  <c r="E66"/>
  <c r="E228"/>
  <c r="E227" s="1"/>
  <c r="E226" s="1"/>
  <c r="E225" s="1"/>
  <c r="G356" i="57"/>
  <c r="G343"/>
  <c r="G342"/>
  <c r="G341" s="1"/>
  <c r="G191"/>
  <c r="G60"/>
  <c r="G128"/>
  <c r="G127" s="1"/>
  <c r="G129"/>
  <c r="G321"/>
  <c r="G320"/>
  <c r="G319" s="1"/>
  <c r="G318" s="1"/>
  <c r="G312" s="1"/>
  <c r="G256"/>
  <c r="G255" s="1"/>
  <c r="G92"/>
  <c r="F370"/>
  <c r="F368"/>
  <c r="F364"/>
  <c r="F363" s="1"/>
  <c r="F359"/>
  <c r="F357"/>
  <c r="F354"/>
  <c r="F353" s="1"/>
  <c r="F348"/>
  <c r="F346"/>
  <c r="F344"/>
  <c r="F338"/>
  <c r="F337" s="1"/>
  <c r="F328"/>
  <c r="F327" s="1"/>
  <c r="F326" s="1"/>
  <c r="F324"/>
  <c r="F322"/>
  <c r="F316"/>
  <c r="F315" s="1"/>
  <c r="F310"/>
  <c r="F309" s="1"/>
  <c r="F308" s="1"/>
  <c r="F307" s="1"/>
  <c r="F306" s="1"/>
  <c r="F304"/>
  <c r="F303" s="1"/>
  <c r="F302" s="1"/>
  <c r="F301" s="1"/>
  <c r="F300" s="1"/>
  <c r="F298"/>
  <c r="F296"/>
  <c r="F291"/>
  <c r="F290" s="1"/>
  <c r="F286"/>
  <c r="F284"/>
  <c r="F270"/>
  <c r="F269" s="1"/>
  <c r="F268" s="1"/>
  <c r="F264"/>
  <c r="F260" s="1"/>
  <c r="F259" s="1"/>
  <c r="F258" s="1"/>
  <c r="F257" s="1"/>
  <c r="F253"/>
  <c r="F252" s="1"/>
  <c r="F250"/>
  <c r="F248"/>
  <c r="F242"/>
  <c r="F241" s="1"/>
  <c r="F239"/>
  <c r="F238" s="1"/>
  <c r="F236"/>
  <c r="F235" s="1"/>
  <c r="F232"/>
  <c r="F231" s="1"/>
  <c r="F230"/>
  <c r="F228"/>
  <c r="F225"/>
  <c r="F223"/>
  <c r="F211" s="1"/>
  <c r="F218"/>
  <c r="F217" s="1"/>
  <c r="F214"/>
  <c r="F213" s="1"/>
  <c r="F212" s="1"/>
  <c r="F207"/>
  <c r="F206" s="1"/>
  <c r="F205" s="1"/>
  <c r="F202"/>
  <c r="F200"/>
  <c r="F193"/>
  <c r="F192" s="1"/>
  <c r="F189"/>
  <c r="F186"/>
  <c r="F181"/>
  <c r="F180" s="1"/>
  <c r="F179" s="1"/>
  <c r="F174"/>
  <c r="F173" s="1"/>
  <c r="F167"/>
  <c r="F166" s="1"/>
  <c r="F165" s="1"/>
  <c r="F164" s="1"/>
  <c r="F161"/>
  <c r="F159"/>
  <c r="F150"/>
  <c r="F148"/>
  <c r="F145"/>
  <c r="F142" s="1"/>
  <c r="F137"/>
  <c r="F136" s="1"/>
  <c r="F135" s="1"/>
  <c r="F131"/>
  <c r="F130" s="1"/>
  <c r="F129" s="1"/>
  <c r="F125"/>
  <c r="F124" s="1"/>
  <c r="F122"/>
  <c r="F121" s="1"/>
  <c r="F116"/>
  <c r="F114"/>
  <c r="F107"/>
  <c r="F102"/>
  <c r="F100"/>
  <c r="F99" s="1"/>
  <c r="F95"/>
  <c r="F94" s="1"/>
  <c r="F93" s="1"/>
  <c r="F90"/>
  <c r="F89" s="1"/>
  <c r="F87"/>
  <c r="F86" s="1"/>
  <c r="F83"/>
  <c r="F82" s="1"/>
  <c r="F75"/>
  <c r="F74" s="1"/>
  <c r="F73" s="1"/>
  <c r="F71"/>
  <c r="F70" s="1"/>
  <c r="F69" s="1"/>
  <c r="F67"/>
  <c r="F66" s="1"/>
  <c r="F65" s="1"/>
  <c r="F63"/>
  <c r="F62" s="1"/>
  <c r="F61" s="1"/>
  <c r="F57"/>
  <c r="F56" s="1"/>
  <c r="F51"/>
  <c r="F47"/>
  <c r="F45"/>
  <c r="F39"/>
  <c r="F38" s="1"/>
  <c r="F37" s="1"/>
  <c r="F36" s="1"/>
  <c r="F30"/>
  <c r="F29"/>
  <c r="F28" s="1"/>
  <c r="F27" s="1"/>
  <c r="F24"/>
  <c r="F22"/>
  <c r="F17"/>
  <c r="F15"/>
  <c r="E21" i="30"/>
  <c r="E18"/>
  <c r="E25"/>
  <c r="E24"/>
  <c r="E23"/>
  <c r="E22"/>
  <c r="E20"/>
  <c r="E11" i="71" l="1"/>
  <c r="E123"/>
  <c r="E104" s="1"/>
  <c r="E268"/>
  <c r="E262" s="1"/>
  <c r="E10" s="1"/>
  <c r="E224"/>
  <c r="F323"/>
  <c r="F324"/>
  <c r="F210" i="57"/>
  <c r="F14"/>
  <c r="F21"/>
  <c r="F20" s="1"/>
  <c r="F19" s="1"/>
  <c r="F295"/>
  <c r="F294" s="1"/>
  <c r="F288" s="1"/>
  <c r="F314"/>
  <c r="F313" s="1"/>
  <c r="F44"/>
  <c r="F43" s="1"/>
  <c r="G11"/>
  <c r="G10" s="1"/>
  <c r="F113"/>
  <c r="F112" s="1"/>
  <c r="F111" s="1"/>
  <c r="F110" s="1"/>
  <c r="F185"/>
  <c r="F184" s="1"/>
  <c r="F183" s="1"/>
  <c r="F178" s="1"/>
  <c r="F367"/>
  <c r="F366" s="1"/>
  <c r="G141"/>
  <c r="G140" s="1"/>
  <c r="F85"/>
  <c r="F336"/>
  <c r="F335" s="1"/>
  <c r="F334" s="1"/>
  <c r="F333" s="1"/>
  <c r="G196"/>
  <c r="F98"/>
  <c r="F97" s="1"/>
  <c r="F158"/>
  <c r="F157" s="1"/>
  <c r="F156" s="1"/>
  <c r="F155" s="1"/>
  <c r="F154" s="1"/>
  <c r="F227"/>
  <c r="F209" s="1"/>
  <c r="F283"/>
  <c r="F282" s="1"/>
  <c r="F281" s="1"/>
  <c r="F289"/>
  <c r="F356"/>
  <c r="F342" s="1"/>
  <c r="F341" s="1"/>
  <c r="F199"/>
  <c r="F60"/>
  <c r="F362"/>
  <c r="F81"/>
  <c r="F77" s="1"/>
  <c r="F128"/>
  <c r="F127" s="1"/>
  <c r="F147"/>
  <c r="F172"/>
  <c r="F171" s="1"/>
  <c r="F170" s="1"/>
  <c r="F169" s="1"/>
  <c r="F198"/>
  <c r="F197" s="1"/>
  <c r="G340"/>
  <c r="G332" s="1"/>
  <c r="F343"/>
  <c r="F247"/>
  <c r="F246" s="1"/>
  <c r="F245" s="1"/>
  <c r="F191"/>
  <c r="F13"/>
  <c r="F12"/>
  <c r="F54"/>
  <c r="F55"/>
  <c r="F321"/>
  <c r="F320"/>
  <c r="F319" s="1"/>
  <c r="F318" s="1"/>
  <c r="F312" s="1"/>
  <c r="F120"/>
  <c r="F119" s="1"/>
  <c r="F141"/>
  <c r="F256"/>
  <c r="F92"/>
  <c r="F134"/>
  <c r="F133" s="1"/>
  <c r="F166" i="41"/>
  <c r="F165" s="1"/>
  <c r="F164" s="1"/>
  <c r="F195"/>
  <c r="F258"/>
  <c r="F94"/>
  <c r="F232"/>
  <c r="F196" i="57" l="1"/>
  <c r="G139"/>
  <c r="G109" s="1"/>
  <c r="F11"/>
  <c r="G9"/>
  <c r="F80"/>
  <c r="F340"/>
  <c r="F332" s="1"/>
  <c r="F140"/>
  <c r="F139"/>
  <c r="F109" s="1"/>
  <c r="E108" i="36"/>
  <c r="E363"/>
  <c r="E331"/>
  <c r="F10" i="57" l="1"/>
  <c r="F9" s="1"/>
  <c r="E155" i="36"/>
  <c r="E154" s="1"/>
  <c r="C78" i="2"/>
  <c r="C27"/>
  <c r="C25"/>
  <c r="C21"/>
  <c r="C20" s="1"/>
  <c r="F53" i="41" l="1"/>
  <c r="E26" i="30"/>
  <c r="E265" i="36"/>
  <c r="C22" i="28" l="1"/>
  <c r="C21" s="1"/>
  <c r="E291" i="36" l="1"/>
  <c r="E336"/>
  <c r="E273"/>
  <c r="E249"/>
  <c r="E301"/>
  <c r="E238"/>
  <c r="E208"/>
  <c r="E191"/>
  <c r="E176"/>
  <c r="E174"/>
  <c r="E173" s="1"/>
  <c r="E170"/>
  <c r="E127" l="1"/>
  <c r="E126" s="1"/>
  <c r="E48"/>
  <c r="E37"/>
  <c r="E24"/>
  <c r="E17"/>
  <c r="E277" l="1"/>
  <c r="F132" i="41"/>
  <c r="F21"/>
  <c r="E323" i="36"/>
  <c r="F60" i="41" l="1"/>
  <c r="E259" i="36" l="1"/>
  <c r="D15" i="60"/>
  <c r="D21"/>
  <c r="C21"/>
  <c r="C15"/>
  <c r="C21" i="29"/>
  <c r="C15"/>
  <c r="C14" i="59" l="1"/>
  <c r="D14" l="1"/>
  <c r="C19"/>
  <c r="F30" i="41"/>
  <c r="F176" l="1"/>
  <c r="F162"/>
  <c r="F24"/>
  <c r="F23" s="1"/>
  <c r="F12"/>
  <c r="F153" i="71" l="1"/>
  <c r="E220" i="36"/>
  <c r="E219" s="1"/>
  <c r="E198"/>
  <c r="E188"/>
  <c r="E148"/>
  <c r="E147" s="1"/>
  <c r="E71"/>
  <c r="E61"/>
  <c r="C42" i="55" l="1"/>
  <c r="E121" i="36"/>
  <c r="E120" s="1"/>
  <c r="E119" s="1"/>
  <c r="E118" s="1"/>
  <c r="E305"/>
  <c r="E304" s="1"/>
  <c r="E303" s="1"/>
  <c r="E168" l="1"/>
  <c r="E123" l="1"/>
  <c r="E86"/>
  <c r="E59"/>
  <c r="C63" i="2" l="1"/>
  <c r="F183" i="41" l="1"/>
  <c r="F136"/>
  <c r="F129"/>
  <c r="F128" s="1"/>
  <c r="F106"/>
  <c r="F92"/>
  <c r="F91" s="1"/>
  <c r="F90" s="1"/>
  <c r="F58"/>
  <c r="F57" s="1"/>
  <c r="D12" i="59"/>
  <c r="C12"/>
  <c r="C12" i="28"/>
  <c r="C19"/>
  <c r="F97" i="71" l="1"/>
  <c r="F96"/>
  <c r="F155"/>
  <c r="D11" i="55"/>
  <c r="C11"/>
  <c r="E269" i="36"/>
  <c r="E268" s="1"/>
  <c r="E187"/>
  <c r="F150" i="71" l="1"/>
  <c r="F149" s="1"/>
  <c r="F148" s="1"/>
  <c r="F225" i="41"/>
  <c r="F105"/>
  <c r="F192"/>
  <c r="F191" s="1"/>
  <c r="E152" i="36"/>
  <c r="E151" s="1"/>
  <c r="F147" i="71" l="1"/>
  <c r="F146" s="1"/>
  <c r="E358" i="36"/>
  <c r="E348"/>
  <c r="E347" s="1"/>
  <c r="E346" s="1"/>
  <c r="E342"/>
  <c r="E341" s="1"/>
  <c r="E333"/>
  <c r="E329"/>
  <c r="E318"/>
  <c r="E316"/>
  <c r="E311"/>
  <c r="E310" s="1"/>
  <c r="E300"/>
  <c r="E299" s="1"/>
  <c r="E298" s="1"/>
  <c r="E296"/>
  <c r="E289"/>
  <c r="E288" s="1"/>
  <c r="E287" s="1"/>
  <c r="E284"/>
  <c r="E283" s="1"/>
  <c r="E282" s="1"/>
  <c r="E281" s="1"/>
  <c r="E275"/>
  <c r="E255"/>
  <c r="E254" s="1"/>
  <c r="E247"/>
  <c r="E246" s="1"/>
  <c r="E240"/>
  <c r="E233"/>
  <c r="E228"/>
  <c r="E214"/>
  <c r="E213" s="1"/>
  <c r="E197"/>
  <c r="E196" s="1"/>
  <c r="E195" s="1"/>
  <c r="E186"/>
  <c r="E185" s="1"/>
  <c r="E184" s="1"/>
  <c r="E166"/>
  <c r="E160" s="1"/>
  <c r="E159" s="1"/>
  <c r="E150"/>
  <c r="E146" s="1"/>
  <c r="E143"/>
  <c r="E142" s="1"/>
  <c r="E140"/>
  <c r="E139" s="1"/>
  <c r="E136"/>
  <c r="E135" s="1"/>
  <c r="E134" s="1"/>
  <c r="E132"/>
  <c r="E131" s="1"/>
  <c r="E113"/>
  <c r="E105"/>
  <c r="E104" s="1"/>
  <c r="E101"/>
  <c r="E100" s="1"/>
  <c r="E97"/>
  <c r="E96" s="1"/>
  <c r="E93"/>
  <c r="E92" s="1"/>
  <c r="E70"/>
  <c r="E65"/>
  <c r="E58"/>
  <c r="E57" s="1"/>
  <c r="E53"/>
  <c r="E52"/>
  <c r="E51" s="1"/>
  <c r="E46"/>
  <c r="E35"/>
  <c r="E22"/>
  <c r="E21" s="1"/>
  <c r="E15"/>
  <c r="E328" l="1"/>
  <c r="E327"/>
  <c r="E326" s="1"/>
  <c r="E325" s="1"/>
  <c r="E212"/>
  <c r="E211" s="1"/>
  <c r="E210" s="1"/>
  <c r="E245"/>
  <c r="E244" s="1"/>
  <c r="E243" s="1"/>
  <c r="E314"/>
  <c r="E313" s="1"/>
  <c r="E218"/>
  <c r="E315"/>
  <c r="E294"/>
  <c r="E293" s="1"/>
  <c r="E286" s="1"/>
  <c r="E295"/>
  <c r="E103"/>
  <c r="E226"/>
  <c r="E225" s="1"/>
  <c r="E227"/>
  <c r="E232"/>
  <c r="E345"/>
  <c r="E344" s="1"/>
  <c r="E84"/>
  <c r="E83" s="1"/>
  <c r="E85"/>
  <c r="E68"/>
  <c r="E69"/>
  <c r="E14"/>
  <c r="E13" s="1"/>
  <c r="E34"/>
  <c r="E28" s="1"/>
  <c r="E27" s="1"/>
  <c r="E45"/>
  <c r="E43" s="1"/>
  <c r="E353"/>
  <c r="E91"/>
  <c r="E95"/>
  <c r="E112"/>
  <c r="E111" s="1"/>
  <c r="E110" s="1"/>
  <c r="E130"/>
  <c r="E231"/>
  <c r="E138"/>
  <c r="E237"/>
  <c r="E236" s="1"/>
  <c r="E272"/>
  <c r="E19"/>
  <c r="E99"/>
  <c r="E309"/>
  <c r="E308" s="1"/>
  <c r="E307" s="1"/>
  <c r="E339"/>
  <c r="E338" s="1"/>
  <c r="E340"/>
  <c r="E280" l="1"/>
  <c r="E90"/>
  <c r="E82" s="1"/>
  <c r="E271"/>
  <c r="E12"/>
  <c r="E11" s="1"/>
  <c r="E20"/>
  <c r="E129"/>
  <c r="E107" s="1"/>
  <c r="E44"/>
  <c r="E158"/>
  <c r="E157" s="1"/>
  <c r="E352"/>
  <c r="E350" s="1"/>
  <c r="E230"/>
  <c r="E183" s="1"/>
  <c r="E242" l="1"/>
  <c r="E10" s="1"/>
  <c r="E267"/>
  <c r="E351"/>
  <c r="D11" i="59" l="1"/>
  <c r="C11"/>
  <c r="F256" i="41" l="1"/>
  <c r="F254"/>
  <c r="F251"/>
  <c r="F249"/>
  <c r="F243"/>
  <c r="F241"/>
  <c r="F239"/>
  <c r="F237"/>
  <c r="F235"/>
  <c r="F234" s="1"/>
  <c r="F229"/>
  <c r="F227"/>
  <c r="F224"/>
  <c r="F222"/>
  <c r="F220"/>
  <c r="F218"/>
  <c r="F215"/>
  <c r="F214" s="1"/>
  <c r="F210"/>
  <c r="F209"/>
  <c r="F207"/>
  <c r="F206"/>
  <c r="F190"/>
  <c r="F185"/>
  <c r="F181"/>
  <c r="F180" s="1"/>
  <c r="F179"/>
  <c r="F178" s="1"/>
  <c r="F172"/>
  <c r="F171" s="1"/>
  <c r="F170" s="1"/>
  <c r="F168"/>
  <c r="F167" s="1"/>
  <c r="F161"/>
  <c r="F160"/>
  <c r="F159" s="1"/>
  <c r="F158" s="1"/>
  <c r="F156"/>
  <c r="F155" s="1"/>
  <c r="F152"/>
  <c r="F149"/>
  <c r="F148" s="1"/>
  <c r="F147" s="1"/>
  <c r="F146" s="1"/>
  <c r="F145" s="1"/>
  <c r="F142"/>
  <c r="F141" s="1"/>
  <c r="F140" s="1"/>
  <c r="F139" s="1"/>
  <c r="F138" s="1"/>
  <c r="F134"/>
  <c r="F125"/>
  <c r="F124" s="1"/>
  <c r="F121"/>
  <c r="F116"/>
  <c r="F115" s="1"/>
  <c r="F114"/>
  <c r="F113" s="1"/>
  <c r="F98"/>
  <c r="F86"/>
  <c r="F85" s="1"/>
  <c r="F84" s="1"/>
  <c r="F80"/>
  <c r="F79" s="1"/>
  <c r="F78" s="1"/>
  <c r="F76"/>
  <c r="F75" s="1"/>
  <c r="F74" s="1"/>
  <c r="F72"/>
  <c r="F71" s="1"/>
  <c r="F70" s="1"/>
  <c r="F68"/>
  <c r="F67" s="1"/>
  <c r="F66" s="1"/>
  <c r="F64"/>
  <c r="F63" s="1"/>
  <c r="F52"/>
  <c r="F51" s="1"/>
  <c r="F47"/>
  <c r="F46" s="1"/>
  <c r="F37"/>
  <c r="F29"/>
  <c r="F17"/>
  <c r="F15"/>
  <c r="F14" s="1"/>
  <c r="F255" i="71"/>
  <c r="F254" s="1"/>
  <c r="F253" s="1"/>
  <c r="F249" s="1"/>
  <c r="F226"/>
  <c r="F225" s="1"/>
  <c r="F212"/>
  <c r="F213"/>
  <c r="F209"/>
  <c r="F208" s="1"/>
  <c r="F207" s="1"/>
  <c r="F198"/>
  <c r="F197" s="1"/>
  <c r="F182"/>
  <c r="F181" s="1"/>
  <c r="F180" s="1"/>
  <c r="F165"/>
  <c r="F157" s="1"/>
  <c r="F139" s="1"/>
  <c r="F137"/>
  <c r="F136" s="1"/>
  <c r="F130"/>
  <c r="F129" s="1"/>
  <c r="F128" s="1"/>
  <c r="F125"/>
  <c r="F124" s="1"/>
  <c r="F115"/>
  <c r="F110"/>
  <c r="F109" s="1"/>
  <c r="F108" s="1"/>
  <c r="F107" s="1"/>
  <c r="F101"/>
  <c r="F94"/>
  <c r="F90"/>
  <c r="F89" s="1"/>
  <c r="F82"/>
  <c r="F81" s="1"/>
  <c r="F48"/>
  <c r="F40" s="1"/>
  <c r="F41"/>
  <c r="F27"/>
  <c r="F24"/>
  <c r="F22"/>
  <c r="F17"/>
  <c r="F15"/>
  <c r="D24" i="61"/>
  <c r="C24"/>
  <c r="C24" i="23"/>
  <c r="G28" i="62"/>
  <c r="F28"/>
  <c r="D28"/>
  <c r="C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E27" i="30"/>
  <c r="E19"/>
  <c r="E17"/>
  <c r="E16"/>
  <c r="E15"/>
  <c r="E14"/>
  <c r="E13"/>
  <c r="E12"/>
  <c r="E11"/>
  <c r="E10"/>
  <c r="C79" i="55"/>
  <c r="D71"/>
  <c r="D69" s="1"/>
  <c r="C71"/>
  <c r="C69" s="1"/>
  <c r="D60"/>
  <c r="C60"/>
  <c r="D48"/>
  <c r="C48"/>
  <c r="D42"/>
  <c r="D37"/>
  <c r="C37"/>
  <c r="D34"/>
  <c r="C34"/>
  <c r="D31"/>
  <c r="C31"/>
  <c r="D20"/>
  <c r="C20"/>
  <c r="D15"/>
  <c r="C15"/>
  <c r="C50" i="2"/>
  <c r="C48"/>
  <c r="C43"/>
  <c r="C42" s="1"/>
  <c r="C36"/>
  <c r="C33"/>
  <c r="C31"/>
  <c r="C30" s="1"/>
  <c r="C19"/>
  <c r="C14"/>
  <c r="C11"/>
  <c r="C10" s="1"/>
  <c r="F97" i="41" l="1"/>
  <c r="F96" s="1"/>
  <c r="F123" i="71"/>
  <c r="F93"/>
  <c r="F92"/>
  <c r="F14"/>
  <c r="F12" s="1"/>
  <c r="F21"/>
  <c r="F20" s="1"/>
  <c r="F88"/>
  <c r="F224"/>
  <c r="F196"/>
  <c r="F104"/>
  <c r="F80"/>
  <c r="F13"/>
  <c r="F119" i="41"/>
  <c r="F120"/>
  <c r="F11"/>
  <c r="F10" s="1"/>
  <c r="F87" i="71"/>
  <c r="D10" i="55"/>
  <c r="C10"/>
  <c r="C9" i="2"/>
  <c r="F217" i="41"/>
  <c r="F248"/>
  <c r="F253"/>
  <c r="H28" i="62"/>
  <c r="E28"/>
  <c r="D59" i="55"/>
  <c r="F131" i="41"/>
  <c r="F127" s="1"/>
  <c r="F35"/>
  <c r="F34" s="1"/>
  <c r="F26" s="1"/>
  <c r="F112"/>
  <c r="F123"/>
  <c r="F82"/>
  <c r="F83"/>
  <c r="C59" i="55"/>
  <c r="F195" i="71" l="1"/>
  <c r="F168" s="1"/>
  <c r="F79"/>
  <c r="F19"/>
  <c r="F11" s="1"/>
  <c r="F265"/>
  <c r="F264" s="1"/>
  <c r="F263" s="1"/>
  <c r="F262" s="1"/>
  <c r="F89" i="41"/>
  <c r="D83" i="55"/>
  <c r="C83"/>
  <c r="C91" i="2"/>
  <c r="F247" i="41"/>
  <c r="F246" s="1"/>
  <c r="F245" s="1"/>
  <c r="F231" s="1"/>
  <c r="F204" l="1"/>
  <c r="F9" s="1"/>
  <c r="F10" i="71"/>
  <c r="C29" i="30"/>
  <c r="D19" i="59" l="1"/>
  <c r="D16" s="1"/>
  <c r="C16"/>
  <c r="D10" l="1"/>
  <c r="C10"/>
  <c r="C16" i="28"/>
  <c r="C10" s="1"/>
  <c r="C11"/>
  <c r="D29" i="30"/>
  <c r="E29" l="1"/>
</calcChain>
</file>

<file path=xl/sharedStrings.xml><?xml version="1.0" encoding="utf-8"?>
<sst xmlns="http://schemas.openxmlformats.org/spreadsheetml/2006/main" count="7446" uniqueCount="1356">
  <si>
    <t>1 13 01995 05 0000 130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</si>
  <si>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</si>
  <si>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</si>
  <si>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</si>
  <si>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</si>
  <si>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ШТРАФЫ, САНКЦИИ, ВОЗМЕЩЕНИЕ УЩЕРБА</t>
  </si>
  <si>
    <t>Федеральная служба по надзору в сфере природопользования Российской Федерации</t>
  </si>
  <si>
    <t>Федеральное агентство по рыболовству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</si>
  <si>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</si>
  <si>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</si>
  <si>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Субвенции бюджетам муниципальных районов на выполнение передаваемых полномочий субъектов Российской Федерации(оздоровление детей)</t>
  </si>
  <si>
    <t>Прочие субсидии бюджетам муниципальных районов (улучшение жилищных условий граждан, проживающих в сельской местности, в том числе молодых семей и молодых специалистов ( в том числе софинансирование Федеральной целевой программы "Устойчивое развитие сельских территорий на 2014-2017 годы на период до 2020 года))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</si>
  <si>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</si>
  <si>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</si>
  <si>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</si>
  <si>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</si>
  <si>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</si>
  <si>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</si>
  <si>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</si>
  <si>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</si>
  <si>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</si>
  <si>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</si>
  <si>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</si>
  <si>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</si>
  <si>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</si>
  <si>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</si>
  <si>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</si>
  <si>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</si>
  <si>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</si>
  <si>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из средств местного бюджета</t>
  </si>
  <si>
    <t>всего</t>
  </si>
  <si>
    <t>ИТОГО:</t>
  </si>
  <si>
    <t>1 17 00000 00 0000 000</t>
  </si>
  <si>
    <t>ПРОЧИЕ НЕНАЛОГОВЫЕ ДОХОДЫ</t>
  </si>
  <si>
    <t>1 17 05050 10 0000 180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</si>
  <si>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</si>
  <si>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</si>
  <si>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</si>
  <si>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</si>
  <si>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</si>
  <si>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</si>
  <si>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</si>
  <si>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</si>
  <si>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</si>
  <si>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</si>
  <si>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</si>
  <si>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</si>
  <si>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Прочие безвозмездные поступления в бюджеты муниципальных районов от бюджетов субъектов Российской Федерации</t>
  </si>
  <si>
    <t>Денежные взыскания (штрафы) за нарушение законодательства о налогах и сборах</t>
  </si>
  <si>
    <t>ВСЕГО ДОХОДОВ</t>
  </si>
  <si>
    <t>1 11 05025 05 0000 120</t>
  </si>
  <si>
    <t xml:space="preserve">Доходы 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</si>
  <si>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</si>
  <si>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</si>
  <si>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</si>
  <si>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</si>
  <si>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</si>
  <si>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</si>
  <si>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1 06 01030 13 0000 110</t>
  </si>
  <si>
    <t>1 11 05013 13 0000 120</t>
  </si>
  <si>
    <t>1 11 05025 13 0000 120</t>
  </si>
  <si>
    <t>1 11 05035 13 0000 120</t>
  </si>
  <si>
    <t>1 11 09045 13 0000 120</t>
  </si>
  <si>
    <t>1 13 01995 13 0000 130</t>
  </si>
  <si>
    <t>1 14 02052 13 0000 410</t>
  </si>
  <si>
    <t>1 14 02053 13 0000 410</t>
  </si>
  <si>
    <t>1 14 02052 13 0000 440</t>
  </si>
  <si>
    <t>1 14 02053 13 0000 440</t>
  </si>
  <si>
    <t>1 14 06013 13 0000 430</t>
  </si>
  <si>
    <t>1 14 06025 13 0000 430</t>
  </si>
  <si>
    <t>1 15 02050 13 0000 140</t>
  </si>
  <si>
    <t>1 17 01050 13 0000 180</t>
  </si>
  <si>
    <t>1 17 05050 13 0000 180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</si>
  <si>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</si>
  <si>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</si>
  <si>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</si>
  <si>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в бюджет городского поселения</t>
  </si>
  <si>
    <t>в бюджеты сельских поселений</t>
  </si>
  <si>
    <t>НАЛОГИ НА ПРИБЫЛЬ, ДОХОДЫ</t>
  </si>
  <si>
    <t>Налог на доходы физических лиц (взимаемого на территориях городских поселений)</t>
  </si>
  <si>
    <t>Налог на доходы физических лиц (взимаемого на территориях сельских поселений)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</si>
  <si>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</si>
  <si>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</si>
  <si>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</si>
  <si>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</si>
  <si>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</si>
  <si>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</si>
  <si>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</si>
  <si>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</si>
  <si>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</si>
  <si>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</si>
  <si>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</si>
  <si>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</si>
  <si>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</si>
  <si>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</si>
  <si>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</si>
  <si>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</si>
  <si>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</si>
  <si>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</si>
  <si>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</si>
  <si>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</si>
  <si>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</si>
  <si>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</si>
  <si>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</si>
  <si>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</si>
  <si>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</si>
  <si>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</si>
  <si>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</si>
  <si>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</si>
  <si>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</si>
  <si>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</si>
  <si>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ЗАДОЛЖЕННОСТЬ И ПЕРЕРАСЧЕТЫ ПО ОТМЕНЕННЫМ НАЛОГАМ, СБОРАМ И ИНЫМ ОБЯЗАТЕЛЬНЫМ ПЛАТЕЖАМ</t>
  </si>
  <si>
    <t>1 09 04053 05 0000 110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</si>
  <si>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</si>
  <si>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</si>
  <si>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</si>
  <si>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</si>
  <si>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1 09 07013 05 0000 110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</si>
  <si>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</si>
  <si>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</si>
  <si>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1 11 05026 05 0000 120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</si>
  <si>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</si>
  <si>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</si>
  <si>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</si>
  <si>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</si>
  <si>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</si>
  <si>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районов на поддержку начинающих фермеров</t>
  </si>
  <si>
    <t>Субсидии бюджетам муниципальных районов на развитие семейных животноводческих ферм</t>
  </si>
  <si>
    <t>Налог на доходы физических лиц (взимаемого на межселенных территориях)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</si>
  <si>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</si>
  <si>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Субвенции бюджетам муниципальных районов на реализацию полномочий Российской Федерации по осуществлению социальных выплат безработным гражданам 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</si>
  <si>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</si>
  <si>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</si>
  <si>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</si>
  <si>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Наименование главного администратора источников финансирования дефицита районного бюджета</t>
  </si>
  <si>
    <t>источников финансирования дефицита районного бюджета</t>
  </si>
  <si>
    <t xml:space="preserve">главных администраторов доходов районного бюджета, закрепленных за федеральными и республиканскими органами государственной власти </t>
  </si>
  <si>
    <t>код вида, подвида доходов, КОСГУ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</si>
  <si>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</si>
  <si>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01 02 00 00 05 0000 810</t>
  </si>
  <si>
    <t>Другие вопросы в области национальной экономики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</si>
  <si>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</si>
  <si>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</si>
  <si>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1 14 02052 10 0000 410</t>
  </si>
  <si>
    <t>(тыс.руб.)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</si>
  <si>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</si>
  <si>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</si>
  <si>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</si>
  <si>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</si>
  <si>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</si>
  <si>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</si>
  <si>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</si>
  <si>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Источники финансирования дефицита бюджета </t>
  </si>
  <si>
    <t>Источники финансирования дефицита бюджета</t>
  </si>
  <si>
    <t>Привлечение средств для финансирования дефицита бюджета и погашения долговых обязательств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</si>
  <si>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</si>
  <si>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</si>
  <si>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</si>
  <si>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</si>
  <si>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</si>
  <si>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</si>
  <si>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</si>
  <si>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</si>
  <si>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</si>
  <si>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</si>
  <si>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</si>
  <si>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</si>
  <si>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</si>
  <si>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</si>
  <si>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</si>
  <si>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</si>
  <si>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</si>
  <si>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</si>
  <si>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Другие вопросы в области социальной политики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</si>
  <si>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</si>
  <si>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Федеральная служба государственной регистрации, кадастра и картографии Российской Федерации</t>
  </si>
  <si>
    <t>Федеральная служба судебных приставов Российской Федерации</t>
  </si>
  <si>
    <t>Федеральная служба по экологическому, технологическому и атомному надзору Российской Федерации</t>
  </si>
  <si>
    <t xml:space="preserve">Единый сельскохозяйственный налог </t>
  </si>
  <si>
    <t>0501</t>
  </si>
  <si>
    <t>Жилищное хозяйство</t>
  </si>
  <si>
    <t>Прочие дотации бюджетам муниципальных районов  (дотация на стимулирование муниципальных районов (городского округа) по улучшению качества управления муниципальными финансами)</t>
  </si>
  <si>
    <t>Прочие субсидии бюджетам муниципальных районов (обеспечение жильем молодых семей, в том числе софинансирование подпрограммы "Обеспечение жильем молодых семей" Федеральной целевой программы "Жилище" на 2011-2015 годы)</t>
  </si>
  <si>
    <t>Прочие субсидии бюджетам муниципальных районов (снабжение населения топливом)</t>
  </si>
  <si>
    <t>Прочие субсидии бюджетам муниципальных районов (повышение заработной платы отдельным категориям работников муниципальных учреждений)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</si>
  <si>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</si>
  <si>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</si>
  <si>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Федерации(реализация мероприятий активной политики занятости)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</si>
  <si>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</si>
  <si>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</si>
  <si>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 (предоставлению дотаций бюджетам поселений на поощрение достижения наилучших показателей деятельности органов местного самоуправления)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</si>
  <si>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</si>
  <si>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</si>
  <si>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</si>
  <si>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</si>
  <si>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</si>
  <si>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</si>
  <si>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</si>
  <si>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</si>
  <si>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 xml:space="preserve">  Управление по земельным отношениям, собственности и сельскому хозяйству администрации местного самоуправления Алагирского района</t>
  </si>
  <si>
    <t>461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</si>
  <si>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</si>
  <si>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</si>
  <si>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</si>
  <si>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</si>
  <si>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</si>
  <si>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</si>
  <si>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</si>
  <si>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</si>
  <si>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</si>
  <si>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</si>
  <si>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</si>
  <si>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</si>
  <si>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</si>
  <si>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1 13 01995 10 0000 130</t>
  </si>
  <si>
    <t>Прочие дотации бюджетам муниципальных районов</t>
  </si>
  <si>
    <t>Прочие субвенции бюджетам муниципальных районов</t>
  </si>
  <si>
    <t>Получение кредитов от кредитных организаций бюджетами муниципальных районов  в валюте Российской Федерации</t>
  </si>
  <si>
    <t>Кредиты кредитных организаций в валюте Российской Федерации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</si>
  <si>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</si>
  <si>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</si>
  <si>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</si>
  <si>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П е р е ч е н ь  и  коды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</si>
  <si>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</si>
  <si>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</si>
  <si>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</si>
  <si>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</si>
  <si>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</si>
  <si>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</si>
  <si>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</si>
  <si>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</si>
  <si>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</si>
  <si>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</si>
  <si>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</si>
  <si>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</si>
  <si>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</si>
  <si>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</si>
  <si>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</si>
  <si>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</si>
  <si>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</si>
  <si>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1 14 02052 05 0000 440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</si>
  <si>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</si>
  <si>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</si>
  <si>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</si>
  <si>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</si>
  <si>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</si>
  <si>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</si>
  <si>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</si>
  <si>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Прочие субсидии бюджетам муниципальных районов</t>
  </si>
  <si>
    <t>1 18 05000 05 0000 180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</si>
  <si>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</si>
  <si>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05 02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</si>
  <si>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</si>
  <si>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главного администратора доходов</t>
  </si>
  <si>
    <t>ИНН 1505006052             КПП 150501001</t>
  </si>
  <si>
    <t>Администрация местного самоуправления Алагирского района</t>
  </si>
  <si>
    <t>1 08 07174 01 0000 110</t>
  </si>
  <si>
    <t>Прочие местные налоги и сборы, мобилизуемые на территориях муниципальных районов</t>
  </si>
  <si>
    <t>ИНН 1505005443                КПП 150501001</t>
  </si>
  <si>
    <t>Финансовое управление АМС Алагирского района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</si>
  <si>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</si>
  <si>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</si>
  <si>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Денежные взыскания (штрафы) за нарушение бюджетного законодательства (в части бюджетов муниципальных районов)</t>
  </si>
  <si>
    <t>460</t>
  </si>
  <si>
    <t>Приложение 10</t>
  </si>
  <si>
    <t>1 17 01050 10 0000 180</t>
  </si>
  <si>
    <t>1 17 05050 05 0000 180</t>
  </si>
  <si>
    <t>Прочие неналоговые доходы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</si>
  <si>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</si>
  <si>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1 09 07033 05 0000 110</t>
  </si>
  <si>
    <t>Дорожное хозяйство (дорожные фонды)</t>
  </si>
  <si>
    <t>0409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</si>
  <si>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</si>
  <si>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1 09 07043 05 0000 110</t>
  </si>
  <si>
    <t>1 09 07053 05 0000 110</t>
  </si>
  <si>
    <t>Субсидии бюджетам муниципальных районов на реализацию федеральных целевых программ</t>
  </si>
  <si>
    <t>СОЦИАЛЬНАЯ ПОЛИТИКА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</si>
  <si>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</si>
  <si>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</si>
  <si>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</si>
  <si>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000 01 02 00 00 00 0000 000</t>
  </si>
  <si>
    <t>000 01 02 00 00 00 0000 700</t>
  </si>
  <si>
    <t>000 01 02 00 00 05 0000 710</t>
  </si>
  <si>
    <t>000 01 03 00 00 00 0000 000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</si>
  <si>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</si>
  <si>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</si>
  <si>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</si>
  <si>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</si>
  <si>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</si>
  <si>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</si>
  <si>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</si>
  <si>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</si>
  <si>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</si>
  <si>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</si>
  <si>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</si>
  <si>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</si>
  <si>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</si>
  <si>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</si>
  <si>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1 11 09045 10 0000 120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</si>
  <si>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</si>
  <si>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</si>
  <si>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</si>
  <si>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</si>
  <si>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</si>
  <si>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</si>
  <si>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</si>
  <si>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</si>
  <si>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</si>
  <si>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076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</si>
  <si>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</si>
  <si>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</si>
  <si>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</si>
  <si>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</si>
  <si>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</si>
  <si>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</si>
  <si>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</si>
  <si>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</si>
  <si>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</si>
  <si>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</si>
  <si>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</si>
  <si>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</si>
  <si>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</si>
  <si>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</si>
  <si>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</si>
  <si>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</si>
  <si>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</si>
  <si>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Приложение  4</t>
  </si>
  <si>
    <t>доходов бюджета</t>
  </si>
  <si>
    <t>048</t>
  </si>
  <si>
    <t>081</t>
  </si>
  <si>
    <t>1 05 00000 00 0000 110</t>
  </si>
  <si>
    <t>1 06 00000 00 0000 000</t>
  </si>
  <si>
    <t>Налоги на имущество</t>
  </si>
  <si>
    <t>1 09 00000 00 0000 000</t>
  </si>
  <si>
    <t>Наименование</t>
  </si>
  <si>
    <t>Задолженность и перерасчеты по отмененным налогам, сборам и иным обязательным платежам</t>
  </si>
  <si>
    <t>Министерство внутренних дел Российской Федерации</t>
  </si>
  <si>
    <t>321</t>
  </si>
  <si>
    <t>322</t>
  </si>
  <si>
    <t>(в процентах)</t>
  </si>
  <si>
    <t>консолидир. бюджет района</t>
  </si>
  <si>
    <t>в т.ч.</t>
  </si>
  <si>
    <t>в бюджет муниц. района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</si>
  <si>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</si>
  <si>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</si>
  <si>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</si>
  <si>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</si>
  <si>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</si>
  <si>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</si>
  <si>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</si>
  <si>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</si>
  <si>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</si>
  <si>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</si>
  <si>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</si>
  <si>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</si>
  <si>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</si>
  <si>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АМС Црауского сельского поселения</t>
  </si>
  <si>
    <t>АМС Бирагзангского сельского поселения</t>
  </si>
  <si>
    <t>АМС Суадагского сельского поселения</t>
  </si>
  <si>
    <t>АМС Хаталдонского сельского поселения</t>
  </si>
  <si>
    <t>АМС Дзуарикауского сельского поселения</t>
  </si>
  <si>
    <t>АМС Майрамадагского сельского поселения</t>
  </si>
  <si>
    <t>АМС Ногкауского сельского поселения</t>
  </si>
  <si>
    <t>АМС Рамоновского сельского поселения</t>
  </si>
  <si>
    <t>АМС Горно-Карцинского сельского поселения</t>
  </si>
  <si>
    <t>АМС Унальского сельского поселения</t>
  </si>
  <si>
    <t>1 14 02053 10 0000 410</t>
  </si>
  <si>
    <t>1 14 02052 10 0000 440</t>
  </si>
  <si>
    <t>1 14 02053 10 0000 440</t>
  </si>
  <si>
    <t>1 14 06013 10 0000 430</t>
  </si>
  <si>
    <t>1 14 06025 10 0000 430</t>
  </si>
  <si>
    <t>1 17 02020 05 0000 180</t>
  </si>
  <si>
    <t>1 11 05013 05 0000 120</t>
  </si>
  <si>
    <t>главных администраторов доходов районного бюджета, закрепленных за органами местного самоуправления Алагирского района</t>
  </si>
  <si>
    <t>ВСЕГО</t>
  </si>
  <si>
    <t>Наименование поселений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</si>
  <si>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</si>
  <si>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</si>
  <si>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</si>
  <si>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3</t>
  </si>
  <si>
    <t>Приложение  5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</si>
  <si>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</si>
  <si>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</si>
  <si>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</si>
  <si>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</si>
  <si>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</si>
  <si>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</si>
  <si>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Федеральная служба по ветеринарному и фитосанитарному надзору Российской Федерации</t>
  </si>
  <si>
    <t>Федеральная служба по надзору в сфере защиты прав потребителей и благополучия человека Российской Федерации</t>
  </si>
  <si>
    <t>Федеральная антимонопольная служба Российской Федерации</t>
  </si>
  <si>
    <t xml:space="preserve"> Федеральная налоговая служба Российской Федерации</t>
  </si>
  <si>
    <t>Федеральная миграционная служба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</si>
  <si>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</si>
  <si>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</si>
  <si>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1 15 02050 10 0000 140</t>
  </si>
  <si>
    <t>1 13 02995 05 0000 130</t>
  </si>
  <si>
    <t>Прочие доходы от компенсации затрат бюджетов муниципальных районов</t>
  </si>
  <si>
    <t>АМС Цейского сельского поселения</t>
  </si>
  <si>
    <t>АМС Зарамагского сельского поселения</t>
  </si>
  <si>
    <t>АМС Нарского сельского поселения</t>
  </si>
  <si>
    <t>АМС Мизурского сельского поселения</t>
  </si>
  <si>
    <t>АМС Буронского сельского поселения</t>
  </si>
  <si>
    <t>АМС Фиагдонского сельского поселения</t>
  </si>
  <si>
    <t>АМС Алагирского городского поселения</t>
  </si>
  <si>
    <t>Субвенции бюджетам муниципальных районов на оплату жилищно-коммунальных услуг отдельным категориям граждан</t>
  </si>
  <si>
    <t>Налог, взимаемый с налогоплательщиков, выбравших в качестве объекта налогообложения  доходы</t>
  </si>
  <si>
    <t>Управление по земельным отношениям, собственности и сельскому хозяйству АМС Алагирского района</t>
  </si>
  <si>
    <t>код бюджетной классификации Российской Федерации</t>
  </si>
  <si>
    <t>главного администратора</t>
  </si>
  <si>
    <t>Финансовое управление администрации местного самоуправления Алагирского района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</si>
  <si>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</si>
  <si>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</si>
  <si>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01 06 01 00 05 0000 630</t>
  </si>
  <si>
    <t>Таблица 1</t>
  </si>
  <si>
    <t>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</si>
  <si>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</si>
  <si>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Иные источники финансирования дефицита районного бюджета, администрирование которых может осуществляться главными администраторами источников финансирования дефицита районного бюджета в пределах их компетенции</t>
  </si>
  <si>
    <t>01 05 02 01 05 0000 510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</si>
  <si>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</si>
  <si>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</si>
  <si>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</si>
  <si>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</si>
  <si>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</si>
  <si>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</si>
  <si>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</si>
  <si>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</si>
  <si>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</si>
  <si>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</si>
  <si>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</si>
  <si>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</si>
  <si>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</si>
  <si>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</si>
  <si>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</si>
  <si>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</si>
  <si>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</si>
  <si>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</si>
  <si>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</si>
  <si>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</si>
  <si>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01 02 00 00 05 0000 710</t>
  </si>
  <si>
    <t>01 03 01 00 05 0000 710</t>
  </si>
  <si>
    <t>01 03 01 00 05 0000 810</t>
  </si>
  <si>
    <t>Средства от продажи акций и иных форм участия в капитале, находящихся в собственности муниципальных районов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</si>
  <si>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</si>
  <si>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</si>
  <si>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</si>
  <si>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</si>
  <si>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</si>
  <si>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</si>
  <si>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</si>
  <si>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</si>
  <si>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</si>
  <si>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</si>
  <si>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</si>
  <si>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</si>
  <si>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</si>
  <si>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</si>
  <si>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</si>
  <si>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</si>
  <si>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</si>
  <si>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</si>
  <si>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</si>
  <si>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</si>
  <si>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</si>
  <si>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</si>
  <si>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</si>
  <si>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</si>
  <si>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</si>
  <si>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</si>
  <si>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</si>
  <si>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1 05 02000 00 0000 110</t>
  </si>
  <si>
    <t>Мероприятия в области социальной политики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</si>
  <si>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</si>
  <si>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</si>
  <si>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</si>
  <si>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</si>
  <si>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1 09 04040 01 0000 110</t>
  </si>
  <si>
    <t>Налог с имущества, переходящего в порядке наследования или дарения</t>
  </si>
  <si>
    <t>АМС Красноходского сельского поселения</t>
  </si>
  <si>
    <t>Наименование главного администратора доходов районного бюджета</t>
  </si>
  <si>
    <t>-</t>
  </si>
  <si>
    <t>1 05 03000 01 0000 110</t>
  </si>
  <si>
    <t xml:space="preserve">1 06 00000 00 0000 000 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</si>
  <si>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</si>
  <si>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</si>
  <si>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1 06 01030 10 0000 110</t>
  </si>
  <si>
    <t>1000</t>
  </si>
  <si>
    <t>Прочие межбюджетные трансферты, передаваемые бюджетам муниципальных районов</t>
  </si>
  <si>
    <t>Земельный налог (по обязательствам, возникшим до 1 января 2006 года), мобилизуемый на межселенных территориях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</si>
  <si>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</si>
  <si>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</si>
  <si>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</si>
  <si>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</si>
  <si>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</si>
  <si>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</si>
  <si>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</si>
  <si>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</si>
  <si>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</si>
  <si>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</si>
  <si>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</si>
  <si>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</si>
  <si>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</si>
  <si>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</si>
  <si>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</si>
  <si>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</si>
  <si>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</si>
  <si>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</si>
  <si>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</si>
  <si>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</si>
  <si>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</si>
  <si>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</si>
  <si>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</si>
  <si>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</si>
  <si>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</si>
  <si>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</si>
  <si>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</si>
  <si>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</si>
  <si>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</si>
  <si>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</si>
  <si>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</si>
  <si>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</si>
  <si>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</si>
  <si>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</si>
  <si>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</si>
  <si>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</si>
  <si>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</si>
  <si>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</si>
  <si>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</si>
  <si>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</si>
  <si>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</si>
  <si>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</si>
  <si>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</si>
  <si>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</si>
  <si>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</si>
  <si>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</si>
  <si>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</si>
  <si>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</si>
  <si>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</si>
  <si>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</si>
  <si>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</si>
  <si>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</si>
  <si>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</si>
  <si>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</si>
  <si>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</si>
  <si>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</si>
  <si>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</si>
  <si>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</si>
  <si>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</si>
  <si>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</si>
  <si>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</si>
  <si>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</si>
  <si>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Налог,   взимаемый в связи с применением упрощенной системы налогообложения </t>
  </si>
  <si>
    <t>Налог на доходы физических лиц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</si>
  <si>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</si>
  <si>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Иные выплаты населению</t>
  </si>
  <si>
    <t>Налог на рекламу, мобилизуемый на территориях муниципальных районов</t>
  </si>
  <si>
    <t>Пособия и компенсации по публичным нормативным обязательствам</t>
  </si>
  <si>
    <t>Лицензионный сбор за право торговли спиртными напитками, мобилизуемый на территориях муниципальных районов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</si>
  <si>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</si>
  <si>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</si>
  <si>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1 11 09045 05 0000 120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</si>
  <si>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</si>
  <si>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</si>
  <si>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</si>
  <si>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</si>
  <si>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</si>
  <si>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</si>
  <si>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</si>
  <si>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</si>
  <si>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</si>
  <si>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</si>
  <si>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</si>
  <si>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</si>
  <si>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</si>
  <si>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</si>
  <si>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ИНН 1514010640             КПП 151401001</t>
  </si>
  <si>
    <t>106</t>
  </si>
  <si>
    <t>Федеральная служба по надзору в сфере транспорта</t>
  </si>
  <si>
    <t>Генеральная прокуратура Российской Федерации</t>
  </si>
  <si>
    <t>360</t>
  </si>
  <si>
    <t>1 15 02050 05 0000 140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</si>
  <si>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</si>
  <si>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</si>
  <si>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</si>
  <si>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</si>
  <si>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</si>
  <si>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</si>
  <si>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</si>
  <si>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</si>
  <si>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</si>
  <si>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</si>
  <si>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</si>
  <si>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</si>
  <si>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</si>
  <si>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</si>
  <si>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</si>
  <si>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</si>
  <si>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</si>
  <si>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</si>
  <si>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</si>
  <si>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</si>
  <si>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</si>
  <si>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</si>
  <si>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</si>
  <si>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</si>
  <si>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</si>
  <si>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</si>
  <si>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</si>
  <si>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 средств республ. бюджета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</si>
  <si>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</si>
  <si>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</si>
  <si>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</si>
  <si>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</si>
  <si>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</si>
  <si>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</si>
  <si>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</si>
  <si>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</si>
  <si>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</si>
  <si>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</si>
  <si>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</si>
  <si>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</si>
  <si>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</si>
  <si>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</si>
  <si>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</si>
  <si>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</si>
  <si>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</si>
  <si>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</si>
  <si>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</si>
  <si>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</si>
  <si>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</si>
  <si>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</si>
  <si>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</si>
  <si>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</si>
  <si>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</si>
  <si>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</si>
  <si>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</si>
  <si>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</si>
  <si>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</si>
  <si>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</si>
  <si>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</si>
  <si>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Код бюджетной классификации            Российской Федерации</t>
  </si>
  <si>
    <t>Наименование кода главного администратора,                                                                    кода классификации доходов бюджетов</t>
  </si>
  <si>
    <t>код главного администратора доходов</t>
  </si>
  <si>
    <t>Финансовое управление администрации местного самоуправления            Алагирского района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</si>
  <si>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</si>
  <si>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</si>
  <si>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</si>
  <si>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</si>
  <si>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</si>
  <si>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</si>
  <si>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</si>
  <si>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</si>
  <si>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</si>
  <si>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</si>
  <si>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</si>
  <si>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</si>
  <si>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</si>
  <si>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</si>
  <si>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</si>
  <si>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</si>
  <si>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</si>
  <si>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</si>
  <si>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</si>
  <si>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</si>
  <si>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</si>
  <si>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</si>
  <si>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</si>
  <si>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</si>
  <si>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</si>
  <si>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</si>
  <si>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</si>
  <si>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</si>
  <si>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</si>
  <si>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</si>
  <si>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</si>
  <si>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</si>
  <si>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</si>
  <si>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</si>
  <si>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</si>
  <si>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</si>
  <si>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</si>
  <si>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</si>
  <si>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</si>
  <si>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развитие социальной и инженерной инфраструктуры, улучшение жилищных условий граждан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</si>
  <si>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</si>
  <si>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</si>
  <si>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</si>
  <si>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</si>
  <si>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</si>
  <si>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</si>
  <si>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</si>
  <si>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</si>
  <si>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</si>
  <si>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</si>
  <si>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</si>
  <si>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</si>
  <si>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</si>
  <si>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</si>
  <si>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</si>
  <si>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</si>
  <si>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</si>
  <si>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</si>
  <si>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</si>
  <si>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</si>
  <si>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</si>
  <si>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</si>
  <si>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</si>
  <si>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</si>
  <si>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</si>
  <si>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</si>
  <si>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</si>
  <si>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</si>
  <si>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</si>
  <si>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</si>
  <si>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</si>
  <si>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</si>
  <si>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</si>
  <si>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</si>
  <si>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</si>
  <si>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</si>
  <si>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</si>
  <si>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</si>
  <si>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</si>
  <si>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</si>
  <si>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</si>
  <si>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</si>
  <si>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</si>
  <si>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</si>
  <si>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</si>
  <si>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</si>
  <si>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</si>
  <si>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</si>
  <si>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</si>
  <si>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</si>
  <si>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</si>
  <si>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</si>
  <si>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</si>
  <si>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</si>
  <si>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</si>
  <si>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</si>
  <si>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</si>
  <si>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</si>
  <si>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</si>
  <si>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</si>
  <si>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</si>
  <si>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</si>
  <si>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</si>
  <si>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</si>
  <si>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</si>
  <si>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</si>
  <si>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</si>
  <si>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</si>
  <si>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</si>
  <si>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</si>
  <si>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 xml:space="preserve"> Управление Республики Северная Осетия-Алания по лицензированию и осуществлению лицензионного контроля розничной продажи алкогольной продукции</t>
  </si>
  <si>
    <t>Министерство охраны окружающей среды и природных ресурсов Республики Северная Осетия-Алания</t>
  </si>
  <si>
    <t>99 1 00 22720</t>
  </si>
  <si>
    <t>99 2 00 22720</t>
  </si>
  <si>
    <t xml:space="preserve">Перечень и коды главных администраторов источников внутреннего финансирования дефицита районного бюджета                                                                                                                                        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</si>
  <si>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</si>
  <si>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</si>
  <si>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</si>
  <si>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</si>
  <si>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</si>
  <si>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</si>
  <si>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</si>
  <si>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</si>
  <si>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</si>
  <si>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</si>
  <si>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</si>
  <si>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</si>
  <si>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</si>
  <si>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</si>
  <si>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Расходы на реализацию муниципальной программы "Профилактика правонарушений на территории Алагирского района" на 2018-2020 годы</t>
  </si>
  <si>
    <t>Реализация мероприятий муниципальной программы "Повышение безопасности дорожного движения на территории Алагирского района" на 2018-2020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</si>
  <si>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2018-2020 годы</t>
  </si>
  <si>
    <t>Реализация мероприятий муниципальной программы "Профилактика терроризма и экстремизма на территории Алагирского района" на 2018-2020 годы</t>
  </si>
  <si>
    <t>Муниципальная программа "Развитие молодежной политики, физической культуры и спорта в Алагирском районе на 2018-2020гг"</t>
  </si>
  <si>
    <t>Муниципальная программа "Развитие образования в Алагирском районе на 2018-2020 гг."</t>
  </si>
  <si>
    <t>№            п/п</t>
  </si>
  <si>
    <t>0703</t>
  </si>
  <si>
    <t>Спортивно-массовые мероприятия(КДМ)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</si>
  <si>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</si>
  <si>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</si>
  <si>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физаческой культурой и спортом</t>
  </si>
  <si>
    <t>Субсидии бюджетам муниципальных районов на реализацию мероприятий по поэтапноу внедрению Всероссийского физкультурно-спортивного комплекса "Готов к труду и обороне" (ГТО)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</si>
  <si>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</si>
  <si>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</si>
  <si>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Субсидии бюджетам муниципальных районов на финансовое обеспечение отдельных полномочий</t>
  </si>
  <si>
    <t>Единая субвенция бюджетам муниципальных районов</t>
  </si>
  <si>
    <t>Межбюджетные трансферты, передаваемые бюджетам муниципальных районов на выплату региональной доплаты к пенсии</t>
  </si>
  <si>
    <t>1 03 02041 01 0000 110</t>
  </si>
  <si>
    <t>Акцизы на автомобильный бензин, производимый на территории Российской Федерации</t>
  </si>
  <si>
    <t>Акцизы на прямогонный бензин, производимый на территории Российской Федерации</t>
  </si>
  <si>
    <t>1 03 02042 01 0000 110</t>
  </si>
  <si>
    <t>Акцизы на дизельное топливо, производимое на территории Российской Федерации</t>
  </si>
  <si>
    <t>1 03 02070 01 0000 110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</si>
  <si>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</si>
  <si>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1 03 02080 01 0000 110</t>
  </si>
  <si>
    <t>2 02 40000 00 0000 151</t>
  </si>
  <si>
    <t>"Дворец спорта Алагир"</t>
  </si>
  <si>
    <t>Дополнительное образование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</si>
  <si>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</si>
  <si>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субсидии бюджетам муниципальных районов (поддержка проектов развития территорий сельских поселений РСО-Алания, основанных на местных инициативах)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</si>
  <si>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</si>
  <si>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(взимаемого на территориях городских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</si>
  <si>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</si>
  <si>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городских поселений)</t>
  </si>
  <si>
    <t>07 01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</si>
  <si>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</si>
  <si>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</si>
  <si>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</si>
  <si>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муниципальных районов на поддержку региональных проектов в сфере информационных технологий</t>
  </si>
  <si>
    <t>Субсидия бюджетам муниципальных районов на поддержку отрасли культуры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</si>
  <si>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</si>
  <si>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муниципальных районов на поддержку обустройства мест массового отдыха населения (городских парков)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</si>
  <si>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</si>
  <si>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</si>
  <si>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Прочие безвозмездные поступления в бюджеты муниципальных районов от федерального бюджета </t>
  </si>
  <si>
    <t>Прочие безвозмездные поступления в бюджеты муниципальных районов от бюджетов сельских поселений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</si>
  <si>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</si>
  <si>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</si>
  <si>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</si>
  <si>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</si>
  <si>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</si>
  <si>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</si>
  <si>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</si>
  <si>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</si>
  <si>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</si>
  <si>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</si>
  <si>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</si>
  <si>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1 08 04020 01 1000 110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</si>
  <si>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</si>
  <si>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</si>
  <si>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</si>
  <si>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</si>
  <si>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</si>
  <si>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</si>
  <si>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</si>
  <si>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</si>
  <si>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</si>
  <si>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</si>
  <si>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</si>
  <si>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</si>
  <si>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</si>
  <si>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</si>
  <si>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</si>
  <si>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</si>
  <si>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</si>
  <si>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</si>
  <si>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</si>
  <si>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</si>
  <si>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</si>
  <si>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19 0 03 43000</t>
  </si>
  <si>
    <t>19 0 02 44000</t>
  </si>
  <si>
    <t>Подпрограмма "Оснащение специальными приспособлениями и оборудованием объектов для доступа и пользования инвалидами и маломобильными группами населения"</t>
  </si>
  <si>
    <t>Устройство остановочных павильонов</t>
  </si>
  <si>
    <t>18 0 00 0000</t>
  </si>
  <si>
    <t>18 1 00 0000</t>
  </si>
  <si>
    <t>18 1 00 40600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</si>
  <si>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</si>
  <si>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</si>
  <si>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</si>
  <si>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</si>
  <si>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</si>
  <si>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</si>
  <si>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</si>
  <si>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</si>
  <si>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</si>
  <si>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Реализация мероприятий муниципальной программы "Развитие туриcтско-рекреационного комплекса Алагирского района на 2018-2020</t>
  </si>
  <si>
    <t>Основное мероприятие :  разработка и осуществление совместных проектов АМС и СОНКО</t>
  </si>
  <si>
    <t>Софинансирование мероприятий ФЦП "Устойчивое развитие сельских территорий на 2014-2017 гг.и на период до 2020 года"</t>
  </si>
  <si>
    <t>Основное мероприятие: cтроительство и капитальный ремонт дорог местного значения</t>
  </si>
  <si>
    <t>Подпрограмма "Устойчивое развитие сельских территорий Алагирского района на 2014-2017 гг. и на период до 2020 года"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</si>
  <si>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2018-2020 гг"</t>
  </si>
  <si>
    <t>Муниципальная программа "Поддержка и развитие малого и  среднего предпринимательства в Алагирском районе" на 2018-2020 годы</t>
  </si>
  <si>
    <t>Муниципальная программа "Доступная среда на территории Алагирского раойна на 2018-2020 гг."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</si>
  <si>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</si>
  <si>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</si>
  <si>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бюджетам муниципальных районов</t>
  </si>
  <si>
    <t>410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</si>
  <si>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</si>
  <si>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</si>
  <si>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</si>
  <si>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</si>
  <si>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</si>
  <si>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</si>
  <si>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</si>
  <si>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</si>
  <si>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</si>
  <si>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</si>
  <si>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</si>
  <si>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</si>
  <si>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</si>
  <si>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</si>
  <si>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</si>
  <si>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</si>
  <si>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</si>
  <si>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</si>
  <si>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</si>
  <si>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</si>
  <si>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</si>
  <si>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</si>
  <si>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</si>
  <si>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</si>
  <si>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</si>
  <si>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</si>
  <si>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</si>
  <si>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</si>
  <si>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</si>
  <si>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</si>
  <si>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</si>
  <si>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</si>
  <si>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</si>
  <si>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</si>
  <si>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</si>
  <si>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</si>
  <si>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>19 0 03 00000</t>
  </si>
  <si>
    <t>15 1 01 L467А</t>
  </si>
  <si>
    <t>2 02 15001 05 0000 150</t>
  </si>
  <si>
    <t>2 02 15002 05 0000 150</t>
  </si>
  <si>
    <t>2 02 15009 05 0000 150</t>
  </si>
  <si>
    <t>2 02 19999 05 0000 150</t>
  </si>
  <si>
    <t>2 02 19999 05 0001 150</t>
  </si>
  <si>
    <t>2 02 20041 05 0000 150</t>
  </si>
  <si>
    <t>2 02 20051 05 0000 150</t>
  </si>
  <si>
    <t>2 02 20077 05 0000 150</t>
  </si>
  <si>
    <t>2 02 20079 05 0000 150</t>
  </si>
  <si>
    <t>2 02 20087 05 0000 150</t>
  </si>
  <si>
    <t>2 02 20301 05 0069 150</t>
  </si>
  <si>
    <t>2 02 20302 05 0070 150</t>
  </si>
  <si>
    <t>2 02 20216 05 0000 150</t>
  </si>
  <si>
    <t>2 02 20298 05 0001 150</t>
  </si>
  <si>
    <t>2 02 20299 05 0002 150</t>
  </si>
  <si>
    <t>2 02 20300 05 0005 150</t>
  </si>
  <si>
    <t>2 02 20303 05 0000 150</t>
  </si>
  <si>
    <t xml:space="preserve">2 02 25027 05 0000 150 </t>
  </si>
  <si>
    <t>2 02 25028 05 0000 150</t>
  </si>
  <si>
    <t xml:space="preserve">2 02 25053 05 0000 150 </t>
  </si>
  <si>
    <t xml:space="preserve">2 02 25054 05 0000 150 </t>
  </si>
  <si>
    <t>2 02 25064 05 0000 150</t>
  </si>
  <si>
    <t>2 02 25097 05 0000 150</t>
  </si>
  <si>
    <t>2 02 25127 05 0000 150</t>
  </si>
  <si>
    <t>2 02 25519 05 0000 150</t>
  </si>
  <si>
    <t>2 02 25497 05 0000 150</t>
  </si>
  <si>
    <t xml:space="preserve">2 02 25520 05 0000 150 </t>
  </si>
  <si>
    <t xml:space="preserve">2 02 25527 05 0000 150 </t>
  </si>
  <si>
    <t xml:space="preserve">2 02 25552 05 0000 150 </t>
  </si>
  <si>
    <t xml:space="preserve">2 02 25555 05 0000 150 </t>
  </si>
  <si>
    <t>2 02 25560 05 0000 150</t>
  </si>
  <si>
    <t xml:space="preserve">2 02 25567 05 0000 150 </t>
  </si>
  <si>
    <t>2 02 29998 05 0000 150</t>
  </si>
  <si>
    <t>2 02 29999 05 0000 150</t>
  </si>
  <si>
    <t>2 02 29999 05 0061 150</t>
  </si>
  <si>
    <t>2 02 29999 05 0068 150</t>
  </si>
  <si>
    <t>2 02 29999 05 0076 150</t>
  </si>
  <si>
    <t>2 02 29999 05 0077 150</t>
  </si>
  <si>
    <t>2 02 29999 05 0078 150</t>
  </si>
  <si>
    <t>2 02 30024 05 0062 150</t>
  </si>
  <si>
    <t>2 02 30024 05 0063 150</t>
  </si>
  <si>
    <t>2 02 30024 05 0065 150</t>
  </si>
  <si>
    <t>2 02 30024 05 0066 150</t>
  </si>
  <si>
    <t>2 02 30024 05 0067 150</t>
  </si>
  <si>
    <t>2 02 30024 05 0073 150</t>
  </si>
  <si>
    <t>2 02 30029 05 0064 150</t>
  </si>
  <si>
    <t>2 02 30024 05 0075 150</t>
  </si>
  <si>
    <t>2 02 30024 05 0074 150</t>
  </si>
  <si>
    <t>2 02 35118 05 0000 150</t>
  </si>
  <si>
    <t>2 02 35120 05 0000 150</t>
  </si>
  <si>
    <t>2 02 35250 05 0000 150</t>
  </si>
  <si>
    <t xml:space="preserve">2 02 35290 05 0000 150 </t>
  </si>
  <si>
    <t>2 02 35520 05 0000 150</t>
  </si>
  <si>
    <t>2 02 39998 05 0000 150</t>
  </si>
  <si>
    <t>2 02 39999 05 0000 150</t>
  </si>
  <si>
    <t>2 02 40014 05 0000 150</t>
  </si>
  <si>
    <t>2 02 45144 05 0000 150</t>
  </si>
  <si>
    <t>2 02 45146 05 0000 150</t>
  </si>
  <si>
    <t>2 02 45147 05 0000 150</t>
  </si>
  <si>
    <t>2 02 45148 05 0000 150</t>
  </si>
  <si>
    <t>2 02 45153 05 0000 150</t>
  </si>
  <si>
    <t>2 02 45160 05 0000 150</t>
  </si>
  <si>
    <t>2 02 49999 05 0000 150</t>
  </si>
  <si>
    <t>2 02 90014 05 0000 150</t>
  </si>
  <si>
    <t>2 02 90024 05 0000 150</t>
  </si>
  <si>
    <t>2 02 90065 05 0000 150</t>
  </si>
  <si>
    <t>2 19 60010 05 0000 150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</si>
  <si>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</si>
  <si>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</si>
  <si>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</si>
  <si>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</si>
  <si>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</si>
  <si>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>2 08 05000 05 0000 150</t>
  </si>
  <si>
    <t>2 08 05000 10 0000 150</t>
  </si>
  <si>
    <t>440</t>
  </si>
  <si>
    <t>Администрация местного самоуправления Алагирского городского поселения</t>
  </si>
  <si>
    <t>ИНН 1505006729       КПП 150501001</t>
  </si>
  <si>
    <t>2022 год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</si>
  <si>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</si>
  <si>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</si>
  <si>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</si>
  <si>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</si>
  <si>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</si>
  <si>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2022 г</t>
  </si>
  <si>
    <t>Федеральное казначейство Российской Федерации</t>
  </si>
  <si>
    <t>100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</si>
  <si>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</si>
  <si>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</si>
  <si>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</si>
  <si>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</si>
  <si>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</si>
  <si>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</si>
  <si>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</si>
  <si>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</si>
  <si>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</si>
  <si>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</si>
  <si>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Таблица 2</t>
  </si>
  <si>
    <t>Приложение 8</t>
  </si>
  <si>
    <t>Приложение  12</t>
  </si>
  <si>
    <t>Приложение № 1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</si>
  <si>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</si>
  <si>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</si>
  <si>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(взимаего на территориях городских поселений)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</si>
  <si>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</si>
  <si>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</si>
  <si>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городских поселений)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</si>
  <si>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</si>
  <si>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</si>
  <si>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(взимаемого на межселенных территориях)</t>
  </si>
  <si>
    <t>Единый сельскохозяйственный налог (взимаемого на территориях сельских поселений)</t>
  </si>
  <si>
    <t>Единый сельскохозяйственный налог (взимаемого на территориях городских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</si>
  <si>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</si>
  <si>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</si>
  <si>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Единый сельскохозяйственный налог (за налоговые периоды, истекшие до 1 января 2011 года) (взимаемого на территориях городских поселений)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</si>
  <si>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</si>
  <si>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</si>
  <si>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1 12 05050 05 0000 120</t>
  </si>
  <si>
    <t xml:space="preserve">Плата за пользование водными объектами, находящимися в собственности муниципальных районов </t>
  </si>
  <si>
    <t>1 12 05050 10 0000 120</t>
  </si>
  <si>
    <t>Плата за пользование водными объектами, находящимися в собственности сельских поселений</t>
  </si>
  <si>
    <t>1 12 05050 13 0000 120</t>
  </si>
  <si>
    <t>Плата за пользование водными объектами, находящимися в собственности городских поселений</t>
  </si>
  <si>
    <t>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</si>
  <si>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</si>
  <si>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штрафов,санкций возмещений ущерба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</si>
  <si>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</si>
  <si>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</si>
  <si>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</si>
  <si>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</si>
  <si>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</si>
  <si>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</si>
  <si>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</si>
  <si>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посягающие на общественный порядок и общественную безопасность , налагаемые мировыми судьями, комиссиями по делам несовершеннолетних и защите их прав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</si>
  <si>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</si>
  <si>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</si>
  <si>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</si>
  <si>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</si>
  <si>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</si>
  <si>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, налагаемые мировыми судьями, комиссиями по делам несовершеннолетних и защите их прав</t>
  </si>
  <si>
    <t>1 16 01073 01 0000 140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</si>
  <si>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</si>
  <si>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 ,посягающие на здоровье,санитарно-эпидемиологического благополучия населения и общественную нравственность 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</si>
  <si>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</si>
  <si>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  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</si>
  <si>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</si>
  <si>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правонарушения,посягающие на права граждан , налагаемые мировыми судьями, комиссиями по делам несовершеннолетних и защите их прав</t>
  </si>
  <si>
    <t>1 16 07090 05 0000 140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</si>
  <si>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муниципального района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</si>
  <si>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сельских поселений</t>
  </si>
  <si>
    <t>1 16 07090 13 0000 140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</si>
  <si>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городского поселения</t>
  </si>
  <si>
    <t>116 11050 01 0000140</t>
  </si>
  <si>
    <t>Платежи по искам о возмещении вреда,причиненного окружающей среде,а также платежи ,уплачиваемые при добровольном возмещении вреда,причиненного окружающей среде(за исключением вреда,причиненного окружающей среде на особо охраняемых природных территориях),подлежащие зачислению в бюджеты муниципального образования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</si>
  <si>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</si>
  <si>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1 16 07090 10 0000 140</t>
  </si>
  <si>
    <t>1 16 00000 00 0000 140</t>
  </si>
  <si>
    <t>Денежные взыскания (штрафы) за нарушение законодательства о недрах (в пределах компетенции)</t>
  </si>
  <si>
    <t>Денежные взыскания (штрафы) за нарушение законодательства об охране и использовании животного мира (в пределах компетенции)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</si>
  <si>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 (в пределах компетенции)</t>
  </si>
  <si>
    <t>Денежные взыскания (штрафы) за нарушение законодательства в области охраны окружающей среды (в пределах компетенции)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</si>
  <si>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 (в пределах компетенции)</t>
  </si>
  <si>
    <t>Денежные взыскания (штрафы) за нарушение законодательства Российской Федерации об административных правонарушениях, предусмотреннеы статьей 20.25 Кодекса Российской Федерации об административных правонарушениях (в пределах компетенции)</t>
  </si>
  <si>
    <t>Прочие поступления от денежных взысканий (штрафов) и иных сумм в возмещение ущерба, зачисляемые в бюджеты муниципальных районов (в пределах компетенции)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</si>
  <si>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бюджеты муниципальных районов (в пределах компетенции)</t>
  </si>
  <si>
    <t>Денежные взыскания (штрафы) за нарушение земельного законодательства (в пределах компетенции)</t>
  </si>
  <si>
    <t>Приложение  11</t>
  </si>
  <si>
    <t>Приложение 9</t>
  </si>
  <si>
    <t>2 02 35120 05 0000 151</t>
  </si>
  <si>
    <t>Условно утвержденные расходы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</si>
  <si>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</si>
  <si>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</si>
  <si>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</si>
  <si>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77 4 00 51200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</si>
  <si>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</si>
  <si>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</si>
  <si>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№№ пп</t>
  </si>
  <si>
    <t xml:space="preserve">Сумма </t>
  </si>
  <si>
    <t>Ι</t>
  </si>
  <si>
    <t>1.</t>
  </si>
  <si>
    <t>Привлечение кредитов от кредитных организаций в валюте Российской Федерации</t>
  </si>
  <si>
    <t>2.</t>
  </si>
  <si>
    <t>Привлечение бюджетных кредитов от других бюджетов бюджетной системы Российской Федерации в валюте Российской Федерации</t>
  </si>
  <si>
    <t>3.</t>
  </si>
  <si>
    <t>Получение  за счет средств федерального бюджета бюджетных    кредитов    на  пополнение  остатков   средств   на   единых счетах бюджетов  субъектов   Российской   Федерации</t>
  </si>
  <si>
    <t>Итого</t>
  </si>
  <si>
    <t>ΙІ</t>
  </si>
  <si>
    <t xml:space="preserve">Направления расходования привлеченных средств </t>
  </si>
  <si>
    <t>Погашение основного долга по кредитам, предоставленным кредитными  организациями, в валюте Российской Федерации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</si>
  <si>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</si>
  <si>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 xml:space="preserve">Погашение бюджетных кредитов, полученных за счет средств федерального бюджета на  пополнение  остатков  средств на единых счетах бюджетов  субъектов   Российской   Федерации </t>
  </si>
  <si>
    <t>4.</t>
  </si>
  <si>
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</si>
  <si>
    <t xml:space="preserve"> </t>
  </si>
  <si>
    <t>Приложение 13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</si>
  <si>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</si>
  <si>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</si>
  <si>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</si>
  <si>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</si>
  <si>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</si>
  <si>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Российской Федерации</t>
  </si>
  <si>
    <t>нет</t>
  </si>
  <si>
    <t>Исполнение муниципальных гарантий  МО Алагирский район</t>
  </si>
  <si>
    <t xml:space="preserve">За счет источников финансирования дефицита бюджета </t>
  </si>
  <si>
    <t>Иные условия предоставления муниципальных гарантий РФ</t>
  </si>
  <si>
    <t>Нет</t>
  </si>
  <si>
    <t>Исполнение муниципальных гарантий МО Алагирский район</t>
  </si>
  <si>
    <t>Сумма</t>
  </si>
  <si>
    <t>За счет источников финансирования дефицита бюджета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</si>
  <si>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</si>
  <si>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</si>
  <si>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</si>
  <si>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</si>
  <si>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</si>
  <si>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</si>
  <si>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2 02 25299 05 0000 150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</si>
  <si>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</si>
  <si>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</si>
  <si>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</si>
  <si>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</si>
  <si>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</si>
  <si>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</si>
  <si>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</si>
  <si>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</si>
  <si>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</si>
  <si>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</si>
  <si>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</si>
  <si>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</si>
  <si>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</si>
  <si>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</si>
  <si>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</si>
  <si>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доп</t>
  </si>
  <si>
    <t>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</si>
  <si>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</si>
  <si>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</si>
  <si>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</si>
  <si>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116 10123 01 0051140</t>
  </si>
  <si>
    <t>2 02 40000 00 0000 150</t>
  </si>
  <si>
    <t xml:space="preserve"> 000 1161012301 0000 140</t>
  </si>
  <si>
    <t xml:space="preserve"> 000 1161012901 0000 140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</si>
  <si>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</si>
  <si>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</si>
  <si>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22 1 02 00000</t>
  </si>
  <si>
    <t>22 1 02 L5765</t>
  </si>
  <si>
    <t>Жилищно-коммунальное хозяйство</t>
  </si>
  <si>
    <t>22 1 01 R5765</t>
  </si>
  <si>
    <t>22 1 01 L5765</t>
  </si>
  <si>
    <t>13 0 01 R4970</t>
  </si>
  <si>
    <t>03 2 01 R5190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</si>
  <si>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</si>
  <si>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</si>
  <si>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</si>
  <si>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</si>
  <si>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</si>
  <si>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</si>
  <si>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</si>
  <si>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</si>
  <si>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</si>
  <si>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</si>
  <si>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</si>
  <si>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</si>
  <si>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</si>
  <si>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</si>
  <si>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22 2 01 L5762</t>
  </si>
  <si>
    <t>22 2 01 00000</t>
  </si>
  <si>
    <t>Cофинансирование мероприятий программы</t>
  </si>
  <si>
    <t>Субсидии программы</t>
  </si>
  <si>
    <t>Софинансирование мероприятий программы</t>
  </si>
  <si>
    <t xml:space="preserve">Cубсидии программы </t>
  </si>
  <si>
    <t>1402</t>
  </si>
  <si>
    <t>9930021670</t>
  </si>
  <si>
    <t>Реализация мероприятий по снижению напряженности на рынке труда</t>
  </si>
  <si>
    <t>000 01 05 00 00 00 0000 000</t>
  </si>
  <si>
    <t>Изменение остатков средств на счетах по учету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</si>
  <si>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</si>
  <si>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</si>
  <si>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</si>
  <si>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2 07 05000 05 1105 150</t>
  </si>
  <si>
    <t>Прочие безвозмездные поступления в бюджеты муниципальных районов</t>
  </si>
  <si>
    <t>Основное мероприятие: развитие жилищного строительства на сельских территориях</t>
  </si>
  <si>
    <t>22 1 01 00000</t>
  </si>
  <si>
    <t>22 1 00 00000</t>
  </si>
  <si>
    <t>Подпрограмма "Развитие жилищного строительства на сельских территориях"</t>
  </si>
  <si>
    <t>22 2 00 00000</t>
  </si>
  <si>
    <t>Основное мероприятие: расходы работодателя в целях оказания финансовой поддержки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</si>
  <si>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</si>
  <si>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</si>
  <si>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</si>
  <si>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22 2 02 L5762</t>
  </si>
  <si>
    <t>22 2 02 00000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</si>
  <si>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</si>
  <si>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</si>
  <si>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</si>
  <si>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</si>
  <si>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</si>
  <si>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1 03 02023 01 0000 110</t>
  </si>
  <si>
    <t>1 03 02024 01 0000 110</t>
  </si>
  <si>
    <t>1 03 02025 01 0000 110</t>
  </si>
  <si>
    <t>1 03 02026 01 0000 110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</si>
  <si>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</si>
  <si>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</si>
  <si>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</si>
  <si>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</si>
  <si>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</si>
  <si>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</si>
  <si>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</si>
  <si>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</si>
  <si>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</si>
  <si>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</si>
  <si>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</si>
  <si>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</si>
  <si>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</si>
  <si>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</si>
  <si>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</si>
  <si>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</si>
  <si>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</si>
  <si>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</si>
  <si>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</si>
  <si>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</si>
  <si>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</si>
  <si>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</si>
  <si>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</si>
  <si>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</si>
  <si>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</si>
  <si>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</si>
  <si>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</si>
  <si>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</si>
  <si>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>проект</t>
  </si>
  <si>
    <t>Сумма на 2023 год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</si>
  <si>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</si>
  <si>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</si>
  <si>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"Профилактика терроризма и экстремизма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</si>
  <si>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</si>
  <si>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</si>
  <si>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</si>
  <si>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</si>
  <si>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"Социальная поддержка граждан в Алагирском районе на 2021-2023 гг."</t>
  </si>
  <si>
    <t>Муниципальная программа "Развитие образования в Алагирском районе на 2021-2023 гг."</t>
  </si>
  <si>
    <t>Муниципальная программа "Социальная поддержка граждан в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</si>
  <si>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</si>
  <si>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</si>
  <si>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</si>
  <si>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</si>
  <si>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</si>
  <si>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</si>
  <si>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</si>
  <si>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</si>
  <si>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</si>
  <si>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</si>
  <si>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</si>
  <si>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</si>
  <si>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2023 г</t>
  </si>
  <si>
    <t>Муниципальная программа "Поддержка и развитие малого и  среднего предпринимательства в Алагирском районе" на 2021-2023 годы</t>
  </si>
  <si>
    <t>439</t>
  </si>
  <si>
    <t>2023 год</t>
  </si>
  <si>
    <t>Доходы от денежных взысканий (штрафов),поступающие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действовавшим в 2020 году</t>
  </si>
  <si>
    <t>Всего</t>
  </si>
  <si>
    <t>Дотации на выравнивание бюджетной обеспеченности городских поселений из районного фонда финансовой поддержки</t>
  </si>
  <si>
    <t>Субсидии бюджетным учреждениям (ПФДО)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</si>
  <si>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</si>
  <si>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</si>
  <si>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</si>
  <si>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</si>
  <si>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</si>
  <si>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</si>
  <si>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</si>
  <si>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</si>
  <si>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</si>
  <si>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</si>
  <si>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</si>
  <si>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</si>
  <si>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</si>
  <si>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</si>
  <si>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 xml:space="preserve">Субсидия бюджетам муниципальных районов на поддержку отрасли культуры </t>
  </si>
  <si>
    <t>2 02 25519 05 0001 150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</si>
  <si>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2022 год                                                                                                                                                  и на плановый период 2023 и 2024 годов" 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</si>
  <si>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</si>
  <si>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243</t>
  </si>
  <si>
    <t>Иные закупки товаров, работ и услуг для обеспечения государственных (муниципальных) нужд (игр.площ)</t>
  </si>
  <si>
    <t>Софинансирование к программе "Переселение граждан из аварийного жилья"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</si>
  <si>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</si>
  <si>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</si>
  <si>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</si>
  <si>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</si>
  <si>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</si>
  <si>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</si>
  <si>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11 2 02 00000</t>
  </si>
  <si>
    <t xml:space="preserve">Основное мероприятие:грантовая поддержка </t>
  </si>
  <si>
    <t>21 2 F2 00000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</si>
  <si>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2022 год                                                                                                                                                  и на плановый период 2023 и 2024, годов" </t>
  </si>
  <si>
    <t>2024 г</t>
  </si>
  <si>
    <t>Сумма на 2024 год</t>
  </si>
  <si>
    <t xml:space="preserve">бюджета муниципального образования Алагирский район  на плановый период 2023 и 2024 годов                                                                                                                        </t>
  </si>
  <si>
    <t xml:space="preserve"> Доходы бюджета муниципального образования Алагирский район  на 2022 год                                                                                                                        </t>
  </si>
  <si>
    <t>Расходы на договоры найма</t>
  </si>
  <si>
    <t>05 01</t>
  </si>
  <si>
    <t>19 0 02 24000</t>
  </si>
  <si>
    <t>Муниципальная программа "Обеспечение жильем молодых семей на 2021 и 2023 гг."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</si>
  <si>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2022 год </t>
  </si>
  <si>
    <t xml:space="preserve">Ведомственная структура расходов бюджета муниципального образования Алагирский район на 2022 год                                                                         </t>
  </si>
  <si>
    <t xml:space="preserve">Ведомственная структура расходов бюджета муниципального образования Алагирский район на плановый период 2023 и 2024 гг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</si>
  <si>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плановый период 2023 и 2024 гг </t>
  </si>
  <si>
    <t>К решению собрания представителей муниципального образования Алагирский район "О бюджете муниципального образования Алагирский район на 2022 год и на плановый период 2023-2024 гг"</t>
  </si>
  <si>
    <t>Программа муниципальных гарантий МО Алагирский район на плановый период 2023 и 2024 годов</t>
  </si>
  <si>
    <t>1. Предоставление муниципальных гарантий в валюте Российской Федерации в плановом периоде 2023 и 2024 годах</t>
  </si>
  <si>
    <t>2. Бюджетные ассигнования на исполнение муниципальных гарантий МО Алагирский район
 в плановом периоде 2023 и 2024 годов</t>
  </si>
  <si>
    <t>2024 год</t>
  </si>
  <si>
    <t>к решению собрания представителей Алагирского района "О бюджете муниципального образования Алагирский район на 2022 год и на плановый период 2023-2024 гг"</t>
  </si>
  <si>
    <t xml:space="preserve">Программа муниципальных гарантий МО Алагирский район на 2022 год 
</t>
  </si>
  <si>
    <t>1. Предоставление муниципальных гарантий в валюте Российской Федерации в 2022 году</t>
  </si>
  <si>
    <t xml:space="preserve">2. Бюджетные ассигнования на исполнение муниципальных гарантий  Алагирского района в 2022 году </t>
  </si>
  <si>
    <t>Сумма на 2022 год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</si>
  <si>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Алагирский район на плановый период 2023 -2024 гг                                                                                                                                        </t>
  </si>
  <si>
    <t xml:space="preserve">к решению Собрания представителей Алагирского района 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</si>
  <si>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Алагирский район на 2022 год                                                                                                                                        </t>
  </si>
  <si>
    <t xml:space="preserve">муницпального образования Алагирский район на плановый период 2023 - 2024 гг                                                                                                                          </t>
  </si>
  <si>
    <t xml:space="preserve">Источники финансирования дефицита бюджета муниципального образования Алагирский район на 2022 год                                                                                                                          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</si>
  <si>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2022 год</t>
  </si>
  <si>
    <t xml:space="preserve"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плановый период 2023 и 2024 гг 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</si>
  <si>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на 2022 год                                                        </t>
  </si>
  <si>
    <t xml:space="preserve">Распределение                                                                                                                                                субвенции на осуществление полномочий по первичному воинскому учету на территориях, где отсутствуют военные комиссариаты на плановый период 2023 и 2024 гг                                                        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</si>
  <si>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"О бюджете муниципального образования Алагирский район                                                                                                                       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</si>
  <si>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Распределение дотации на выравнивание бюджетной обеспеченности городского и сельских поселений из бюджета муниципального образования Алагирский район на 2022 год</t>
  </si>
  <si>
    <t>Распределение дотации на выравнивание бюджетной обеспеченности городского и сельских поселений из бюджета муниципального образования Алагирский район на плановый период 2023 и 2024 годов</t>
  </si>
  <si>
    <t>Нормативы распределения доходов между районным бюджетом и бюджетами поселений  Алагирского района  на 2022 год  и плановый период 2023 и 2024 годов.</t>
  </si>
  <si>
    <t>03 1 01 R5190</t>
  </si>
  <si>
    <t>03 1 01 L5190</t>
  </si>
  <si>
    <t>2 02 25590 05 0000 150</t>
  </si>
  <si>
    <t>Субсидия бюджетам муниципальных районов на  техническое оснащение муниципальных музеев</t>
  </si>
  <si>
    <t>05 05</t>
  </si>
  <si>
    <t>21 2 F2 54240</t>
  </si>
  <si>
    <t xml:space="preserve">Прочие субсидии бюджетам муниципальных районов (на создание комфортной городской среды в малых городах и исторических поселениях - победителях ВК </t>
  </si>
  <si>
    <t xml:space="preserve">Прочие субсидии на создание комфортной городской среды в малых городах и исторических поселениях - победителях ВК </t>
  </si>
  <si>
    <t>Субсидии бюджетам муниципальных районов на обеспечение комплексного развития сельских территорий (договоры найма)</t>
  </si>
  <si>
    <t>Другие вопросы в области жилищно-коммунального хозяйства</t>
  </si>
  <si>
    <t>03 2 02 R5900</t>
  </si>
  <si>
    <t>03 2 02 L5900</t>
  </si>
  <si>
    <t>03 2 01 L5900</t>
  </si>
  <si>
    <t>0505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</si>
</sst>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"/>
  </numFmts>
  <fonts count="5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u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2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28" fillId="0" borderId="9">
      <alignment vertical="top" wrapText="1"/>
    </xf>
    <xf numFmtId="49" fontId="30" fillId="0" borderId="9">
      <alignment horizontal="center" vertical="top" shrinkToFit="1"/>
    </xf>
    <xf numFmtId="4" fontId="28" fillId="4" borderId="9">
      <alignment horizontal="right" vertical="top" shrinkToFit="1"/>
    </xf>
    <xf numFmtId="49" fontId="44" fillId="0" borderId="9">
      <alignment horizontal="center"/>
    </xf>
    <xf numFmtId="0" fontId="44" fillId="0" borderId="11">
      <alignment horizontal="left" wrapText="1" indent="2"/>
    </xf>
  </cellStyleXfs>
  <cellXfs count="59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3" applyFont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20" fillId="0" borderId="0" xfId="0" applyFont="1"/>
    <xf numFmtId="0" fontId="8" fillId="0" borderId="0" xfId="0" applyFont="1"/>
    <xf numFmtId="0" fontId="21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23" fillId="0" borderId="0" xfId="0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66" fontId="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2" fillId="0" borderId="0" xfId="0" applyNumberFormat="1" applyFont="1"/>
    <xf numFmtId="0" fontId="2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0" fillId="0" borderId="1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0" borderId="0" xfId="3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3" borderId="0" xfId="0" applyFill="1"/>
    <xf numFmtId="0" fontId="2" fillId="3" borderId="0" xfId="0" applyFont="1" applyFill="1" applyAlignment="1"/>
    <xf numFmtId="0" fontId="17" fillId="3" borderId="0" xfId="0" applyFont="1" applyFill="1" applyAlignment="1">
      <alignment horizontal="right" vertical="top"/>
    </xf>
    <xf numFmtId="0" fontId="0" fillId="0" borderId="0" xfId="0" applyAlignment="1"/>
    <xf numFmtId="166" fontId="10" fillId="0" borderId="1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1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29" fillId="0" borderId="0" xfId="0" applyFont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23" fillId="3" borderId="0" xfId="0" applyFont="1" applyFill="1"/>
    <xf numFmtId="0" fontId="0" fillId="3" borderId="0" xfId="0" applyFill="1" applyAlignment="1">
      <alignment horizontal="center"/>
    </xf>
    <xf numFmtId="0" fontId="17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justify" vertical="top" wrapText="1"/>
    </xf>
    <xf numFmtId="0" fontId="31" fillId="3" borderId="10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 applyBorder="1"/>
    <xf numFmtId="0" fontId="23" fillId="0" borderId="0" xfId="0" applyFont="1" applyAlignment="1"/>
    <xf numFmtId="0" fontId="17" fillId="0" borderId="0" xfId="0" applyFont="1" applyBorder="1" applyAlignment="1">
      <alignment vertical="center"/>
    </xf>
    <xf numFmtId="0" fontId="17" fillId="0" borderId="1" xfId="4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165" fontId="17" fillId="0" borderId="1" xfId="4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5" fontId="5" fillId="0" borderId="1" xfId="4" applyNumberFormat="1" applyFont="1" applyBorder="1" applyAlignment="1">
      <alignment horizontal="right" vertical="center" wrapText="1"/>
    </xf>
    <xf numFmtId="0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3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4" xfId="0" applyBorder="1" applyAlignment="1"/>
    <xf numFmtId="0" fontId="1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" fillId="2" borderId="0" xfId="0" applyFont="1" applyFill="1"/>
    <xf numFmtId="0" fontId="16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6" fontId="35" fillId="0" borderId="1" xfId="0" applyNumberFormat="1" applyFont="1" applyBorder="1"/>
    <xf numFmtId="0" fontId="35" fillId="2" borderId="1" xfId="0" applyFont="1" applyFill="1" applyBorder="1"/>
    <xf numFmtId="166" fontId="16" fillId="2" borderId="1" xfId="0" applyNumberFormat="1" applyFont="1" applyFill="1" applyBorder="1" applyAlignme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10" fillId="0" borderId="0" xfId="0" applyFont="1"/>
    <xf numFmtId="0" fontId="10" fillId="0" borderId="0" xfId="0" applyFont="1" applyAlignment="1"/>
    <xf numFmtId="0" fontId="35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/>
    <xf numFmtId="0" fontId="35" fillId="0" borderId="0" xfId="0" applyFont="1" applyBorder="1" applyAlignment="1">
      <alignment horizontal="right"/>
    </xf>
    <xf numFmtId="0" fontId="35" fillId="0" borderId="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/>
    <xf numFmtId="0" fontId="35" fillId="0" borderId="0" xfId="0" applyFont="1" applyBorder="1"/>
    <xf numFmtId="0" fontId="16" fillId="0" borderId="0" xfId="0" applyFont="1" applyBorder="1" applyAlignment="1">
      <alignment horizontal="center"/>
    </xf>
    <xf numFmtId="0" fontId="35" fillId="0" borderId="0" xfId="0" applyNumberFormat="1" applyFont="1" applyAlignment="1">
      <alignment horizontal="center" wrapText="1"/>
    </xf>
    <xf numFmtId="0" fontId="0" fillId="0" borderId="0" xfId="0" applyFont="1"/>
    <xf numFmtId="0" fontId="10" fillId="0" borderId="0" xfId="0" applyFont="1" applyFill="1" applyAlignment="1">
      <alignment horizontal="center" wrapText="1"/>
    </xf>
    <xf numFmtId="0" fontId="38" fillId="0" borderId="0" xfId="0" applyFont="1"/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5" fillId="0" borderId="1" xfId="0" applyFont="1" applyBorder="1" applyAlignment="1">
      <alignment horizontal="center" vertical="center" wrapText="1"/>
    </xf>
    <xf numFmtId="166" fontId="35" fillId="0" borderId="1" xfId="0" applyNumberFormat="1" applyFont="1" applyBorder="1" applyAlignment="1">
      <alignment horizontal="center" vertical="center" wrapText="1"/>
    </xf>
    <xf numFmtId="0" fontId="1" fillId="3" borderId="0" xfId="0" applyFont="1" applyFill="1"/>
    <xf numFmtId="0" fontId="2" fillId="3" borderId="1" xfId="0" applyFont="1" applyFill="1" applyBorder="1" applyAlignment="1">
      <alignment horizontal="justify" vertical="top" wrapText="1"/>
    </xf>
    <xf numFmtId="0" fontId="29" fillId="0" borderId="1" xfId="9" applyNumberFormat="1" applyFont="1" applyBorder="1" applyAlignment="1" applyProtection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12" fillId="0" borderId="8" xfId="0" applyFont="1" applyBorder="1"/>
    <xf numFmtId="166" fontId="19" fillId="0" borderId="8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4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5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11" fillId="0" borderId="1" xfId="3" applyFont="1" applyFill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26" fillId="0" borderId="1" xfId="3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49" fontId="32" fillId="3" borderId="1" xfId="0" applyNumberFormat="1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9" fillId="0" borderId="1" xfId="3" applyFont="1" applyBorder="1" applyAlignment="1">
      <alignment vertical="top" wrapText="1"/>
    </xf>
    <xf numFmtId="0" fontId="17" fillId="0" borderId="1" xfId="3" applyFont="1" applyFill="1" applyBorder="1" applyAlignment="1">
      <alignment horizontal="left" vertical="top" wrapText="1"/>
    </xf>
    <xf numFmtId="0" fontId="13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2" fillId="0" borderId="0" xfId="0" applyFont="1" applyAlignment="1">
      <alignment horizontal="right" vertical="top" wrapText="1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6" fontId="2" fillId="0" borderId="1" xfId="3" applyNumberFormat="1" applyFont="1" applyFill="1" applyBorder="1" applyAlignment="1">
      <alignment horizontal="center" vertical="top" wrapText="1"/>
    </xf>
    <xf numFmtId="49" fontId="19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11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1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9" fillId="0" borderId="1" xfId="3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49" fontId="10" fillId="0" borderId="1" xfId="3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0" fontId="16" fillId="0" borderId="1" xfId="3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167" fontId="10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166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166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166" fontId="0" fillId="0" borderId="0" xfId="0" applyNumberFormat="1"/>
    <xf numFmtId="0" fontId="2" fillId="0" borderId="1" xfId="0" applyFont="1" applyFill="1" applyBorder="1" applyAlignment="1">
      <alignment horizontal="left" vertical="top"/>
    </xf>
    <xf numFmtId="0" fontId="3" fillId="0" borderId="1" xfId="3" applyFont="1" applyBorder="1" applyAlignment="1">
      <alignment horizontal="center" vertical="top" wrapText="1"/>
    </xf>
    <xf numFmtId="166" fontId="3" fillId="0" borderId="1" xfId="3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Alignment="1">
      <alignment horizontal="center" vertical="top"/>
    </xf>
    <xf numFmtId="0" fontId="3" fillId="0" borderId="4" xfId="3" applyFont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 wrapText="1"/>
    </xf>
    <xf numFmtId="166" fontId="11" fillId="0" borderId="1" xfId="3" applyNumberFormat="1" applyFont="1" applyFill="1" applyBorder="1" applyAlignment="1">
      <alignment horizontal="center" vertical="top"/>
    </xf>
    <xf numFmtId="166" fontId="19" fillId="0" borderId="1" xfId="3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right" vertical="top" wrapText="1"/>
    </xf>
    <xf numFmtId="166" fontId="17" fillId="0" borderId="0" xfId="0" applyNumberFormat="1" applyFont="1" applyAlignment="1">
      <alignment horizontal="right" vertical="top"/>
    </xf>
    <xf numFmtId="0" fontId="5" fillId="0" borderId="0" xfId="3" applyFont="1" applyAlignment="1">
      <alignment horizontal="center" vertical="top" wrapText="1"/>
    </xf>
    <xf numFmtId="0" fontId="23" fillId="0" borderId="0" xfId="0" applyFont="1" applyFill="1" applyAlignment="1">
      <alignment vertical="top"/>
    </xf>
    <xf numFmtId="166" fontId="1" fillId="0" borderId="0" xfId="0" applyNumberFormat="1" applyFont="1" applyFill="1" applyAlignment="1">
      <alignment horizontal="right" vertical="top"/>
    </xf>
    <xf numFmtId="166" fontId="2" fillId="0" borderId="2" xfId="3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11" fillId="3" borderId="1" xfId="3" applyNumberFormat="1" applyFont="1" applyFill="1" applyBorder="1" applyAlignment="1">
      <alignment horizontal="center" vertical="top"/>
    </xf>
    <xf numFmtId="166" fontId="19" fillId="3" borderId="1" xfId="3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vertical="top"/>
    </xf>
    <xf numFmtId="0" fontId="3" fillId="0" borderId="0" xfId="3" applyFont="1" applyBorder="1" applyAlignment="1">
      <alignment horizontal="center" vertical="top"/>
    </xf>
    <xf numFmtId="166" fontId="2" fillId="0" borderId="0" xfId="0" applyNumberFormat="1" applyFont="1" applyAlignment="1">
      <alignment horizontal="right" vertical="top" wrapText="1"/>
    </xf>
    <xf numFmtId="166" fontId="3" fillId="0" borderId="4" xfId="3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9" fillId="0" borderId="1" xfId="8" applyNumberFormat="1" applyFont="1" applyBorder="1" applyAlignment="1" applyProtection="1">
      <alignment horizontal="center" vertical="top"/>
    </xf>
    <xf numFmtId="166" fontId="7" fillId="0" borderId="3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41" fillId="3" borderId="1" xfId="0" applyFont="1" applyFill="1" applyBorder="1" applyAlignment="1">
      <alignment horizontal="center" vertical="top"/>
    </xf>
    <xf numFmtId="0" fontId="41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66" fontId="7" fillId="5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3" fillId="0" borderId="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vertical="top"/>
    </xf>
    <xf numFmtId="166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5" xfId="3" applyFont="1" applyBorder="1" applyAlignment="1">
      <alignment horizontal="center" vertical="top" wrapText="1"/>
    </xf>
    <xf numFmtId="4" fontId="3" fillId="0" borderId="1" xfId="3" applyNumberFormat="1" applyFont="1" applyBorder="1" applyAlignment="1">
      <alignment horizontal="center" vertical="top" wrapText="1"/>
    </xf>
    <xf numFmtId="0" fontId="2" fillId="0" borderId="5" xfId="3" applyFont="1" applyBorder="1" applyAlignment="1">
      <alignment horizontal="center" vertical="top" wrapText="1"/>
    </xf>
    <xf numFmtId="4" fontId="11" fillId="0" borderId="1" xfId="3" applyNumberFormat="1" applyFont="1" applyFill="1" applyBorder="1" applyAlignment="1">
      <alignment horizontal="center" vertical="top"/>
    </xf>
    <xf numFmtId="0" fontId="19" fillId="0" borderId="1" xfId="3" applyNumberFormat="1" applyFont="1" applyFill="1" applyBorder="1" applyAlignment="1">
      <alignment horizontal="center" vertical="top"/>
    </xf>
    <xf numFmtId="4" fontId="19" fillId="0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49" fontId="11" fillId="3" borderId="1" xfId="3" applyNumberFormat="1" applyFont="1" applyFill="1" applyBorder="1" applyAlignment="1">
      <alignment horizontal="center" vertical="top"/>
    </xf>
    <xf numFmtId="0" fontId="2" fillId="3" borderId="1" xfId="3" applyFont="1" applyFill="1" applyBorder="1" applyAlignment="1">
      <alignment horizontal="center" vertical="top" wrapText="1"/>
    </xf>
    <xf numFmtId="0" fontId="19" fillId="0" borderId="1" xfId="3" applyFont="1" applyBorder="1" applyAlignment="1">
      <alignment horizontal="center" vertical="top" wrapText="1"/>
    </xf>
    <xf numFmtId="0" fontId="11" fillId="0" borderId="1" xfId="3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9" fontId="34" fillId="0" borderId="1" xfId="6" applyFont="1" applyFill="1" applyBorder="1" applyAlignment="1" applyProtection="1">
      <alignment horizontal="center" vertical="top" shrinkToFit="1"/>
    </xf>
    <xf numFmtId="49" fontId="29" fillId="0" borderId="1" xfId="6" applyFont="1" applyFill="1" applyBorder="1" applyAlignment="1" applyProtection="1">
      <alignment horizontal="center" vertical="top" shrinkToFit="1"/>
    </xf>
    <xf numFmtId="0" fontId="11" fillId="3" borderId="1" xfId="0" applyNumberFormat="1" applyFont="1" applyFill="1" applyBorder="1" applyAlignment="1">
      <alignment horizontal="center" vertical="top" wrapText="1" shrinkToFit="1"/>
    </xf>
    <xf numFmtId="0" fontId="29" fillId="0" borderId="1" xfId="5" applyNumberFormat="1" applyFont="1" applyFill="1" applyBorder="1" applyAlignment="1" applyProtection="1">
      <alignment vertical="top" wrapText="1"/>
    </xf>
    <xf numFmtId="0" fontId="35" fillId="0" borderId="1" xfId="0" applyFont="1" applyBorder="1" applyAlignment="1">
      <alignment horizontal="center" vertical="center" wrapText="1"/>
    </xf>
    <xf numFmtId="0" fontId="3" fillId="0" borderId="4" xfId="3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/>
    </xf>
    <xf numFmtId="166" fontId="23" fillId="0" borderId="0" xfId="0" applyNumberFormat="1" applyFont="1" applyFill="1" applyAlignment="1">
      <alignment vertical="top"/>
    </xf>
    <xf numFmtId="166" fontId="23" fillId="0" borderId="0" xfId="0" applyNumberFormat="1" applyFont="1" applyFill="1" applyAlignment="1">
      <alignment horizontal="center" vertical="top"/>
    </xf>
    <xf numFmtId="166" fontId="5" fillId="0" borderId="4" xfId="3" applyNumberFormat="1" applyFont="1" applyBorder="1" applyAlignment="1">
      <alignment horizontal="center" vertical="top"/>
    </xf>
    <xf numFmtId="0" fontId="5" fillId="0" borderId="1" xfId="3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166" fontId="5" fillId="0" borderId="1" xfId="3" applyNumberFormat="1" applyFont="1" applyFill="1" applyBorder="1" applyAlignment="1">
      <alignment horizontal="center" vertical="top" wrapText="1"/>
    </xf>
    <xf numFmtId="49" fontId="5" fillId="0" borderId="1" xfId="3" applyNumberFormat="1" applyFont="1" applyFill="1" applyBorder="1" applyAlignment="1">
      <alignment horizontal="center" vertical="top" wrapText="1"/>
    </xf>
    <xf numFmtId="49" fontId="17" fillId="0" borderId="1" xfId="3" applyNumberFormat="1" applyFont="1" applyFill="1" applyBorder="1" applyAlignment="1">
      <alignment horizontal="center" vertical="top" wrapText="1"/>
    </xf>
    <xf numFmtId="166" fontId="17" fillId="0" borderId="1" xfId="3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3" applyFont="1" applyFill="1" applyBorder="1" applyAlignment="1">
      <alignment vertical="top" wrapText="1"/>
    </xf>
    <xf numFmtId="0" fontId="17" fillId="0" borderId="1" xfId="3" applyFont="1" applyBorder="1" applyAlignment="1">
      <alignment horizontal="left" vertical="top" wrapText="1"/>
    </xf>
    <xf numFmtId="0" fontId="5" fillId="0" borderId="1" xfId="3" applyFont="1" applyFill="1" applyBorder="1" applyAlignment="1">
      <alignment vertical="top" wrapText="1"/>
    </xf>
    <xf numFmtId="4" fontId="5" fillId="0" borderId="1" xfId="3" applyNumberFormat="1" applyFont="1" applyFill="1" applyBorder="1" applyAlignment="1">
      <alignment horizontal="center" vertical="top" wrapText="1"/>
    </xf>
    <xf numFmtId="4" fontId="17" fillId="0" borderId="1" xfId="3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6" fontId="17" fillId="0" borderId="1" xfId="0" applyNumberFormat="1" applyFont="1" applyFill="1" applyBorder="1" applyAlignment="1">
      <alignment horizontal="center" vertical="top"/>
    </xf>
    <xf numFmtId="166" fontId="17" fillId="0" borderId="1" xfId="0" applyNumberFormat="1" applyFont="1" applyBorder="1" applyAlignment="1">
      <alignment horizontal="center" vertical="top"/>
    </xf>
    <xf numFmtId="0" fontId="26" fillId="0" borderId="1" xfId="0" applyFont="1" applyFill="1" applyBorder="1" applyAlignment="1">
      <alignment vertical="top" wrapText="1"/>
    </xf>
    <xf numFmtId="0" fontId="17" fillId="0" borderId="1" xfId="3" applyFont="1" applyBorder="1" applyAlignment="1">
      <alignment vertical="top" wrapText="1"/>
    </xf>
    <xf numFmtId="49" fontId="22" fillId="0" borderId="1" xfId="3" applyNumberFormat="1" applyFont="1" applyFill="1" applyBorder="1" applyAlignment="1">
      <alignment horizontal="center" vertical="top"/>
    </xf>
    <xf numFmtId="166" fontId="22" fillId="0" borderId="1" xfId="3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47" fillId="0" borderId="1" xfId="3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166" fontId="5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49" fontId="17" fillId="3" borderId="1" xfId="3" applyNumberFormat="1" applyFont="1" applyFill="1" applyBorder="1" applyAlignment="1">
      <alignment horizontal="center" vertical="top" wrapText="1"/>
    </xf>
    <xf numFmtId="166" fontId="22" fillId="3" borderId="1" xfId="3" applyNumberFormat="1" applyFont="1" applyFill="1" applyBorder="1" applyAlignment="1">
      <alignment horizontal="center" vertical="top"/>
    </xf>
    <xf numFmtId="0" fontId="22" fillId="0" borderId="1" xfId="3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/>
    </xf>
    <xf numFmtId="0" fontId="5" fillId="0" borderId="1" xfId="3" applyFont="1" applyBorder="1" applyAlignment="1">
      <alignment vertical="top" wrapText="1"/>
    </xf>
    <xf numFmtId="49" fontId="17" fillId="0" borderId="1" xfId="3" applyNumberFormat="1" applyFont="1" applyBorder="1" applyAlignment="1">
      <alignment horizontal="center" vertical="top" wrapText="1"/>
    </xf>
    <xf numFmtId="49" fontId="5" fillId="0" borderId="1" xfId="3" applyNumberFormat="1" applyFont="1" applyBorder="1" applyAlignment="1">
      <alignment horizontal="center" vertical="top" wrapText="1"/>
    </xf>
    <xf numFmtId="166" fontId="26" fillId="0" borderId="1" xfId="3" applyNumberFormat="1" applyFont="1" applyFill="1" applyBorder="1" applyAlignment="1">
      <alignment horizontal="center" vertical="top"/>
    </xf>
    <xf numFmtId="0" fontId="26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49" fontId="26" fillId="0" borderId="1" xfId="3" applyNumberFormat="1" applyFont="1" applyFill="1" applyBorder="1" applyAlignment="1">
      <alignment horizontal="center" vertical="top"/>
    </xf>
    <xf numFmtId="166" fontId="8" fillId="0" borderId="0" xfId="0" applyNumberFormat="1" applyFont="1" applyFill="1" applyAlignment="1">
      <alignment vertical="top"/>
    </xf>
    <xf numFmtId="0" fontId="48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166" fontId="7" fillId="0" borderId="1" xfId="3" applyNumberFormat="1" applyFont="1" applyFill="1" applyBorder="1" applyAlignment="1">
      <alignment horizontal="center" vertical="top" wrapText="1"/>
    </xf>
    <xf numFmtId="166" fontId="10" fillId="0" borderId="1" xfId="3" applyNumberFormat="1" applyFont="1" applyFill="1" applyBorder="1" applyAlignment="1">
      <alignment horizontal="center" vertical="top" wrapText="1"/>
    </xf>
    <xf numFmtId="166" fontId="10" fillId="0" borderId="2" xfId="3" applyNumberFormat="1" applyFont="1" applyFill="1" applyBorder="1" applyAlignment="1">
      <alignment horizontal="center" vertical="top" wrapText="1"/>
    </xf>
    <xf numFmtId="166" fontId="49" fillId="0" borderId="1" xfId="3" applyNumberFormat="1" applyFont="1" applyFill="1" applyBorder="1" applyAlignment="1">
      <alignment horizontal="center" vertical="top"/>
    </xf>
    <xf numFmtId="166" fontId="50" fillId="0" borderId="1" xfId="3" applyNumberFormat="1" applyFont="1" applyFill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top"/>
    </xf>
    <xf numFmtId="166" fontId="10" fillId="0" borderId="1" xfId="0" applyNumberFormat="1" applyFont="1" applyBorder="1" applyAlignment="1">
      <alignment horizontal="center" vertical="top"/>
    </xf>
    <xf numFmtId="166" fontId="50" fillId="3" borderId="1" xfId="3" applyNumberFormat="1" applyFont="1" applyFill="1" applyBorder="1" applyAlignment="1">
      <alignment horizontal="center" vertical="top"/>
    </xf>
    <xf numFmtId="166" fontId="49" fillId="3" borderId="1" xfId="3" applyNumberFormat="1" applyFont="1" applyFill="1" applyBorder="1" applyAlignment="1">
      <alignment horizontal="center" vertical="top"/>
    </xf>
    <xf numFmtId="49" fontId="2" fillId="6" borderId="1" xfId="3" applyNumberFormat="1" applyFont="1" applyFill="1" applyBorder="1" applyAlignment="1">
      <alignment horizontal="center" vertical="top" wrapText="1"/>
    </xf>
    <xf numFmtId="166" fontId="7" fillId="6" borderId="1" xfId="3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center"/>
    </xf>
    <xf numFmtId="166" fontId="8" fillId="0" borderId="0" xfId="0" applyNumberFormat="1" applyFont="1"/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7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3" borderId="0" xfId="0" applyFont="1" applyFill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vertical="center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66" fontId="2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center" vertical="top" wrapText="1"/>
    </xf>
    <xf numFmtId="166" fontId="2" fillId="0" borderId="4" xfId="0" applyNumberFormat="1" applyFont="1" applyFill="1" applyBorder="1" applyAlignment="1">
      <alignment horizontal="right" vertical="top"/>
    </xf>
    <xf numFmtId="166" fontId="0" fillId="0" borderId="4" xfId="0" applyNumberFormat="1" applyBorder="1" applyAlignment="1">
      <alignment horizontal="right" vertical="top"/>
    </xf>
    <xf numFmtId="0" fontId="0" fillId="0" borderId="0" xfId="0" applyAlignment="1">
      <alignment horizontal="right" vertical="top" wrapText="1"/>
    </xf>
    <xf numFmtId="0" fontId="7" fillId="0" borderId="0" xfId="3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34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166" fontId="1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/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25" fillId="0" borderId="0" xfId="0" applyFont="1" applyFill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166" fontId="23" fillId="0" borderId="0" xfId="0" applyNumberFormat="1" applyFont="1" applyFill="1" applyAlignment="1">
      <alignment horizontal="right" vertical="top" wrapText="1"/>
    </xf>
    <xf numFmtId="0" fontId="23" fillId="0" borderId="0" xfId="0" applyFont="1" applyAlignment="1">
      <alignment vertical="top"/>
    </xf>
    <xf numFmtId="0" fontId="45" fillId="0" borderId="0" xfId="0" applyFont="1" applyAlignment="1">
      <alignment horizontal="right" vertical="top"/>
    </xf>
    <xf numFmtId="0" fontId="46" fillId="0" borderId="0" xfId="0" applyFont="1" applyFill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7" fillId="0" borderId="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3" fontId="12" fillId="0" borderId="0" xfId="0" applyNumberFormat="1" applyFont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5" fillId="0" borderId="0" xfId="0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0" fontId="39" fillId="0" borderId="0" xfId="0" applyFont="1" applyAlignment="1"/>
    <xf numFmtId="0" fontId="35" fillId="0" borderId="0" xfId="0" applyFont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40" fillId="0" borderId="0" xfId="0" applyFont="1" applyAlignment="1"/>
    <xf numFmtId="0" fontId="2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23" fillId="3" borderId="0" xfId="0" applyFont="1" applyFill="1" applyAlignment="1">
      <alignment horizontal="right" vertical="top"/>
    </xf>
    <xf numFmtId="0" fontId="9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2" fontId="17" fillId="3" borderId="1" xfId="0" applyNumberFormat="1" applyFont="1" applyFill="1" applyBorder="1" applyAlignment="1">
      <alignment vertical="top" wrapText="1"/>
    </xf>
    <xf numFmtId="0" fontId="10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43" fillId="3" borderId="0" xfId="0" applyFont="1" applyFill="1" applyAlignment="1">
      <alignment horizontal="center" vertical="top"/>
    </xf>
    <xf numFmtId="0" fontId="42" fillId="3" borderId="1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/>
    </xf>
    <xf numFmtId="0" fontId="4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3" borderId="0" xfId="0" applyFont="1" applyFill="1" applyBorder="1" applyAlignment="1">
      <alignment horizontal="right" vertical="top"/>
    </xf>
  </cellXfs>
  <cellStyles count="10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opLeftCell="A2" workbookViewId="0">
      <selection activeCell="G132" sqref="G132"/>
    </sheetView>
  </sheetViews>
  <sheetFormatPr defaultRowHeight="12.75"/>
  <cols>
    <col min="1" max="1" width="20.42578125" style="126" customWidth="1"/>
    <col min="2" max="2" width="51.28515625" style="44" customWidth="1"/>
    <col min="3" max="3" width="10.28515625" style="44" customWidth="1"/>
    <col min="4" max="4" width="9.140625" style="44"/>
    <col min="5" max="6" width="9.28515625" style="44" customWidth="1"/>
  </cols>
  <sheetData>
    <row r="1" spans="1:6" hidden="1"/>
    <row r="2" spans="1:6">
      <c r="F2" s="44" t="s">
        <v>1244</v>
      </c>
    </row>
    <row r="3" spans="1:6" ht="22.5" customHeight="1">
      <c r="A3" s="127"/>
      <c r="B3" s="110"/>
      <c r="C3" s="454" t="s">
        <v>1017</v>
      </c>
      <c r="D3" s="454"/>
      <c r="E3" s="454"/>
      <c r="F3" s="454"/>
    </row>
    <row r="4" spans="1:6" ht="45" customHeight="1">
      <c r="A4" s="128"/>
      <c r="B4" s="464" t="s">
        <v>1306</v>
      </c>
      <c r="C4" s="465"/>
      <c r="D4" s="465"/>
      <c r="E4" s="465"/>
      <c r="F4" s="465"/>
    </row>
    <row r="5" spans="1:6" ht="24.75" hidden="1" customHeight="1">
      <c r="A5" s="127"/>
      <c r="B5" s="69"/>
      <c r="C5" s="466"/>
      <c r="D5" s="467"/>
      <c r="E5" s="467"/>
      <c r="F5" s="467"/>
    </row>
    <row r="6" spans="1:6" ht="42" customHeight="1">
      <c r="A6" s="455" t="s">
        <v>1341</v>
      </c>
      <c r="B6" s="456"/>
      <c r="C6" s="456"/>
      <c r="D6" s="456"/>
      <c r="E6" s="456"/>
      <c r="F6" s="456"/>
    </row>
    <row r="7" spans="1:6" ht="16.5" customHeight="1">
      <c r="A7" s="129"/>
      <c r="B7" s="112"/>
      <c r="C7" s="112"/>
      <c r="D7" s="112"/>
      <c r="E7" s="112"/>
      <c r="F7" s="112"/>
    </row>
    <row r="8" spans="1:6" ht="22.5" customHeight="1">
      <c r="A8" s="457" t="s">
        <v>639</v>
      </c>
      <c r="B8" s="460" t="s">
        <v>569</v>
      </c>
      <c r="C8" s="461" t="s">
        <v>339</v>
      </c>
      <c r="D8" s="462"/>
      <c r="E8" s="462"/>
      <c r="F8" s="463"/>
    </row>
    <row r="9" spans="1:6" ht="12.75" customHeight="1">
      <c r="A9" s="458"/>
      <c r="B9" s="460"/>
      <c r="C9" s="460" t="s">
        <v>340</v>
      </c>
      <c r="D9" s="460" t="s">
        <v>341</v>
      </c>
      <c r="E9" s="460"/>
      <c r="F9" s="460"/>
    </row>
    <row r="10" spans="1:6" ht="38.25" customHeight="1">
      <c r="A10" s="459"/>
      <c r="B10" s="460"/>
      <c r="C10" s="460"/>
      <c r="D10" s="64" t="s">
        <v>342</v>
      </c>
      <c r="E10" s="64" t="s">
        <v>76</v>
      </c>
      <c r="F10" s="64" t="s">
        <v>77</v>
      </c>
    </row>
    <row r="11" spans="1:6" ht="19.5" customHeight="1">
      <c r="A11" s="130" t="s">
        <v>289</v>
      </c>
      <c r="B11" s="25" t="s">
        <v>78</v>
      </c>
      <c r="C11" s="109"/>
      <c r="D11" s="109"/>
      <c r="E11" s="109"/>
      <c r="F11" s="109"/>
    </row>
    <row r="12" spans="1:6" ht="25.5" customHeight="1">
      <c r="A12" s="131" t="s">
        <v>286</v>
      </c>
      <c r="B12" s="18" t="s">
        <v>128</v>
      </c>
      <c r="C12" s="28">
        <v>48</v>
      </c>
      <c r="D12" s="28">
        <v>48</v>
      </c>
      <c r="E12" s="109"/>
      <c r="F12" s="109"/>
    </row>
    <row r="13" spans="1:6" ht="30.75" customHeight="1">
      <c r="A13" s="131" t="s">
        <v>286</v>
      </c>
      <c r="B13" s="18" t="s">
        <v>79</v>
      </c>
      <c r="C13" s="28">
        <v>48</v>
      </c>
      <c r="D13" s="113">
        <v>38</v>
      </c>
      <c r="E13" s="113">
        <v>10</v>
      </c>
      <c r="F13" s="113"/>
    </row>
    <row r="14" spans="1:6" ht="24.75" customHeight="1">
      <c r="A14" s="131" t="s">
        <v>286</v>
      </c>
      <c r="B14" s="18" t="s">
        <v>80</v>
      </c>
      <c r="C14" s="28">
        <v>48</v>
      </c>
      <c r="D14" s="113">
        <v>46</v>
      </c>
      <c r="E14" s="113"/>
      <c r="F14" s="113">
        <v>2</v>
      </c>
    </row>
    <row r="15" spans="1:6" ht="31.5" customHeight="1">
      <c r="A15" s="130" t="s">
        <v>610</v>
      </c>
      <c r="B15" s="25" t="s">
        <v>81</v>
      </c>
      <c r="C15" s="109"/>
      <c r="D15" s="114"/>
      <c r="E15" s="114"/>
      <c r="F15" s="114"/>
    </row>
    <row r="16" spans="1:6" ht="27" customHeight="1">
      <c r="A16" s="18" t="s">
        <v>210</v>
      </c>
      <c r="B16" s="18" t="s">
        <v>405</v>
      </c>
      <c r="C16" s="28"/>
      <c r="D16" s="113"/>
      <c r="E16" s="113"/>
      <c r="F16" s="113"/>
    </row>
    <row r="17" spans="1:6" ht="37.5" customHeight="1">
      <c r="A17" s="18" t="s">
        <v>465</v>
      </c>
      <c r="B17" s="18" t="s">
        <v>803</v>
      </c>
      <c r="C17" s="28">
        <v>90</v>
      </c>
      <c r="D17" s="113">
        <v>70</v>
      </c>
      <c r="E17" s="113" t="s">
        <v>479</v>
      </c>
      <c r="F17" s="113">
        <v>20</v>
      </c>
    </row>
    <row r="18" spans="1:6" ht="35.25" customHeight="1">
      <c r="A18" s="18" t="s">
        <v>465</v>
      </c>
      <c r="B18" s="18" t="s">
        <v>804</v>
      </c>
      <c r="C18" s="28">
        <v>90</v>
      </c>
      <c r="D18" s="113">
        <v>70</v>
      </c>
      <c r="E18" s="113">
        <v>20</v>
      </c>
      <c r="F18" s="113" t="s">
        <v>479</v>
      </c>
    </row>
    <row r="19" spans="1:6" ht="48" customHeight="1">
      <c r="A19" s="18" t="s">
        <v>1018</v>
      </c>
      <c r="B19" s="18" t="s">
        <v>1019</v>
      </c>
      <c r="C19" s="28">
        <v>90</v>
      </c>
      <c r="D19" s="113">
        <v>70</v>
      </c>
      <c r="E19" s="113" t="s">
        <v>479</v>
      </c>
      <c r="F19" s="113">
        <v>20</v>
      </c>
    </row>
    <row r="20" spans="1:6" ht="48" customHeight="1">
      <c r="A20" s="18" t="s">
        <v>1018</v>
      </c>
      <c r="B20" s="18" t="s">
        <v>1020</v>
      </c>
      <c r="C20" s="28">
        <v>90</v>
      </c>
      <c r="D20" s="113">
        <v>70</v>
      </c>
      <c r="E20" s="113">
        <v>20</v>
      </c>
      <c r="F20" s="113" t="s">
        <v>479</v>
      </c>
    </row>
    <row r="21" spans="1:6" ht="41.25" customHeight="1">
      <c r="A21" s="18" t="s">
        <v>211</v>
      </c>
      <c r="B21" s="18" t="s">
        <v>149</v>
      </c>
      <c r="C21" s="28"/>
      <c r="D21" s="113"/>
      <c r="E21" s="113"/>
      <c r="F21" s="113"/>
    </row>
    <row r="22" spans="1:6" ht="47.25" customHeight="1">
      <c r="A22" s="18" t="s">
        <v>466</v>
      </c>
      <c r="B22" s="18" t="s">
        <v>805</v>
      </c>
      <c r="C22" s="28">
        <v>90</v>
      </c>
      <c r="D22" s="113">
        <v>70</v>
      </c>
      <c r="E22" s="113" t="s">
        <v>479</v>
      </c>
      <c r="F22" s="113">
        <v>20</v>
      </c>
    </row>
    <row r="23" spans="1:6" ht="51" customHeight="1">
      <c r="A23" s="18" t="s">
        <v>466</v>
      </c>
      <c r="B23" s="18" t="s">
        <v>806</v>
      </c>
      <c r="C23" s="28">
        <v>90</v>
      </c>
      <c r="D23" s="113">
        <v>70</v>
      </c>
      <c r="E23" s="113">
        <v>20</v>
      </c>
      <c r="F23" s="113" t="s">
        <v>479</v>
      </c>
    </row>
    <row r="24" spans="1:6" ht="59.25" customHeight="1">
      <c r="A24" s="18" t="s">
        <v>1021</v>
      </c>
      <c r="B24" s="18" t="s">
        <v>1022</v>
      </c>
      <c r="C24" s="28">
        <v>90</v>
      </c>
      <c r="D24" s="113">
        <v>70</v>
      </c>
      <c r="E24" s="113" t="s">
        <v>479</v>
      </c>
      <c r="F24" s="113">
        <v>20</v>
      </c>
    </row>
    <row r="25" spans="1:6" ht="64.5" customHeight="1">
      <c r="A25" s="18" t="s">
        <v>1021</v>
      </c>
      <c r="B25" s="18" t="s">
        <v>1023</v>
      </c>
      <c r="C25" s="28">
        <v>90</v>
      </c>
      <c r="D25" s="113">
        <v>70</v>
      </c>
      <c r="E25" s="113">
        <v>20</v>
      </c>
      <c r="F25" s="113" t="s">
        <v>479</v>
      </c>
    </row>
    <row r="26" spans="1:6" ht="25.5" customHeight="1">
      <c r="A26" s="131" t="s">
        <v>573</v>
      </c>
      <c r="B26" s="18" t="s">
        <v>376</v>
      </c>
      <c r="C26" s="28"/>
      <c r="D26" s="113"/>
      <c r="E26" s="113"/>
      <c r="F26" s="113"/>
    </row>
    <row r="27" spans="1:6" ht="29.25" customHeight="1">
      <c r="A27" s="18" t="s">
        <v>467</v>
      </c>
      <c r="B27" s="18" t="s">
        <v>376</v>
      </c>
      <c r="C27" s="28">
        <v>100</v>
      </c>
      <c r="D27" s="113">
        <v>100</v>
      </c>
      <c r="E27" s="113" t="s">
        <v>479</v>
      </c>
      <c r="F27" s="113" t="s">
        <v>479</v>
      </c>
    </row>
    <row r="28" spans="1:6" ht="36" customHeight="1">
      <c r="A28" s="18" t="s">
        <v>1024</v>
      </c>
      <c r="B28" s="18" t="s">
        <v>1025</v>
      </c>
      <c r="C28" s="28">
        <v>90</v>
      </c>
      <c r="D28" s="113">
        <v>90</v>
      </c>
      <c r="E28" s="113" t="s">
        <v>479</v>
      </c>
      <c r="F28" s="113" t="s">
        <v>479</v>
      </c>
    </row>
    <row r="29" spans="1:6" ht="29.25" customHeight="1">
      <c r="A29" s="131" t="s">
        <v>480</v>
      </c>
      <c r="B29" s="18" t="s">
        <v>36</v>
      </c>
      <c r="C29" s="28"/>
      <c r="D29" s="113"/>
      <c r="E29" s="113"/>
      <c r="F29" s="113"/>
    </row>
    <row r="30" spans="1:6" ht="31.5" customHeight="1">
      <c r="A30" s="18" t="s">
        <v>468</v>
      </c>
      <c r="B30" s="18" t="s">
        <v>1026</v>
      </c>
      <c r="C30" s="28">
        <v>100</v>
      </c>
      <c r="D30" s="113">
        <v>100</v>
      </c>
      <c r="E30" s="113" t="s">
        <v>479</v>
      </c>
      <c r="F30" s="113" t="s">
        <v>479</v>
      </c>
    </row>
    <row r="31" spans="1:6" ht="39" customHeight="1">
      <c r="A31" s="18" t="s">
        <v>468</v>
      </c>
      <c r="B31" s="18" t="s">
        <v>1027</v>
      </c>
      <c r="C31" s="28">
        <v>100</v>
      </c>
      <c r="D31" s="113">
        <v>70</v>
      </c>
      <c r="E31" s="113" t="s">
        <v>479</v>
      </c>
      <c r="F31" s="113">
        <v>30</v>
      </c>
    </row>
    <row r="32" spans="1:6" ht="35.25" customHeight="1">
      <c r="A32" s="18" t="s">
        <v>468</v>
      </c>
      <c r="B32" s="18" t="s">
        <v>1028</v>
      </c>
      <c r="C32" s="28">
        <v>100</v>
      </c>
      <c r="D32" s="113">
        <v>50</v>
      </c>
      <c r="E32" s="113">
        <v>50</v>
      </c>
      <c r="F32" s="113" t="s">
        <v>479</v>
      </c>
    </row>
    <row r="33" spans="1:6" ht="44.25" customHeight="1">
      <c r="A33" s="18" t="s">
        <v>1029</v>
      </c>
      <c r="B33" s="18" t="s">
        <v>1030</v>
      </c>
      <c r="C33" s="28">
        <v>60</v>
      </c>
      <c r="D33" s="113">
        <v>30</v>
      </c>
      <c r="E33" s="113" t="s">
        <v>479</v>
      </c>
      <c r="F33" s="113">
        <v>30</v>
      </c>
    </row>
    <row r="34" spans="1:6" ht="43.5" customHeight="1">
      <c r="A34" s="18" t="s">
        <v>1029</v>
      </c>
      <c r="B34" s="18" t="s">
        <v>1031</v>
      </c>
      <c r="C34" s="28">
        <v>60</v>
      </c>
      <c r="D34" s="113">
        <v>30</v>
      </c>
      <c r="E34" s="113">
        <v>30</v>
      </c>
      <c r="F34" s="113" t="s">
        <v>479</v>
      </c>
    </row>
    <row r="35" spans="1:6" ht="42" customHeight="1">
      <c r="A35" s="58" t="s">
        <v>392</v>
      </c>
      <c r="B35" s="58" t="s">
        <v>393</v>
      </c>
      <c r="C35" s="28">
        <v>100</v>
      </c>
      <c r="D35" s="113">
        <v>100</v>
      </c>
      <c r="E35" s="113" t="s">
        <v>479</v>
      </c>
      <c r="F35" s="113" t="s">
        <v>479</v>
      </c>
    </row>
    <row r="36" spans="1:6" ht="21.75" customHeight="1">
      <c r="A36" s="130" t="s">
        <v>481</v>
      </c>
      <c r="B36" s="25" t="s">
        <v>82</v>
      </c>
      <c r="C36" s="109"/>
      <c r="D36" s="113"/>
      <c r="E36" s="113"/>
      <c r="F36" s="113"/>
    </row>
    <row r="37" spans="1:6" ht="40.5" customHeight="1">
      <c r="A37" s="131" t="s">
        <v>482</v>
      </c>
      <c r="B37" s="18" t="s">
        <v>483</v>
      </c>
      <c r="C37" s="28">
        <v>100</v>
      </c>
      <c r="D37" s="113">
        <v>100</v>
      </c>
      <c r="E37" s="113" t="s">
        <v>479</v>
      </c>
      <c r="F37" s="113" t="s">
        <v>479</v>
      </c>
    </row>
    <row r="38" spans="1:6" ht="46.5" customHeight="1">
      <c r="A38" s="131" t="s">
        <v>484</v>
      </c>
      <c r="B38" s="18" t="s">
        <v>83</v>
      </c>
      <c r="C38" s="28">
        <v>100</v>
      </c>
      <c r="D38" s="113" t="s">
        <v>479</v>
      </c>
      <c r="E38" s="113" t="s">
        <v>479</v>
      </c>
      <c r="F38" s="113">
        <v>100</v>
      </c>
    </row>
    <row r="39" spans="1:6" ht="42" customHeight="1">
      <c r="A39" s="131" t="s">
        <v>58</v>
      </c>
      <c r="B39" s="18" t="s">
        <v>84</v>
      </c>
      <c r="C39" s="28">
        <v>100</v>
      </c>
      <c r="D39" s="113" t="s">
        <v>479</v>
      </c>
      <c r="E39" s="113">
        <v>100</v>
      </c>
      <c r="F39" s="113" t="s">
        <v>479</v>
      </c>
    </row>
    <row r="40" spans="1:6" ht="28.5" customHeight="1">
      <c r="A40" s="43" t="s">
        <v>101</v>
      </c>
      <c r="B40" s="60" t="s">
        <v>102</v>
      </c>
      <c r="C40" s="28">
        <v>30</v>
      </c>
      <c r="D40" s="113">
        <v>30</v>
      </c>
      <c r="E40" s="113" t="s">
        <v>479</v>
      </c>
      <c r="F40" s="113" t="s">
        <v>479</v>
      </c>
    </row>
    <row r="41" spans="1:6" ht="45.75" customHeight="1">
      <c r="A41" s="43" t="s">
        <v>103</v>
      </c>
      <c r="B41" s="43" t="s">
        <v>104</v>
      </c>
      <c r="C41" s="28">
        <v>30</v>
      </c>
      <c r="D41" s="113">
        <v>30</v>
      </c>
      <c r="E41" s="113" t="s">
        <v>479</v>
      </c>
      <c r="F41" s="113" t="s">
        <v>479</v>
      </c>
    </row>
    <row r="42" spans="1:6" ht="39" customHeight="1">
      <c r="A42" s="43" t="s">
        <v>105</v>
      </c>
      <c r="B42" s="43" t="s">
        <v>106</v>
      </c>
      <c r="C42" s="28">
        <v>30</v>
      </c>
      <c r="D42" s="113">
        <v>30</v>
      </c>
      <c r="E42" s="113" t="s">
        <v>479</v>
      </c>
      <c r="F42" s="113" t="s">
        <v>479</v>
      </c>
    </row>
    <row r="43" spans="1:6" ht="43.5" customHeight="1">
      <c r="A43" s="68" t="s">
        <v>85</v>
      </c>
      <c r="B43" s="68" t="s">
        <v>86</v>
      </c>
      <c r="C43" s="28">
        <v>100</v>
      </c>
      <c r="D43" s="113">
        <v>100</v>
      </c>
      <c r="E43" s="113" t="s">
        <v>479</v>
      </c>
      <c r="F43" s="113" t="s">
        <v>479</v>
      </c>
    </row>
    <row r="44" spans="1:6" ht="41.25" customHeight="1">
      <c r="A44" s="18" t="s">
        <v>87</v>
      </c>
      <c r="B44" s="18" t="s">
        <v>88</v>
      </c>
      <c r="C44" s="28">
        <v>100</v>
      </c>
      <c r="D44" s="113" t="s">
        <v>479</v>
      </c>
      <c r="E44" s="113" t="s">
        <v>479</v>
      </c>
      <c r="F44" s="113">
        <v>100</v>
      </c>
    </row>
    <row r="45" spans="1:6" ht="26.25" customHeight="1">
      <c r="A45" s="18" t="s">
        <v>89</v>
      </c>
      <c r="B45" s="18" t="s">
        <v>90</v>
      </c>
      <c r="C45" s="28">
        <v>100</v>
      </c>
      <c r="D45" s="113" t="s">
        <v>479</v>
      </c>
      <c r="E45" s="113">
        <v>100</v>
      </c>
      <c r="F45" s="113" t="s">
        <v>479</v>
      </c>
    </row>
    <row r="46" spans="1:6" ht="46.5" customHeight="1">
      <c r="A46" s="18" t="s">
        <v>91</v>
      </c>
      <c r="B46" s="18" t="s">
        <v>92</v>
      </c>
      <c r="C46" s="28">
        <v>100</v>
      </c>
      <c r="D46" s="113">
        <v>100</v>
      </c>
      <c r="E46" s="113" t="s">
        <v>479</v>
      </c>
      <c r="F46" s="113" t="s">
        <v>479</v>
      </c>
    </row>
    <row r="47" spans="1:6" ht="44.25" customHeight="1">
      <c r="A47" s="18" t="s">
        <v>93</v>
      </c>
      <c r="B47" s="18" t="s">
        <v>94</v>
      </c>
      <c r="C47" s="28">
        <v>100</v>
      </c>
      <c r="D47" s="113" t="s">
        <v>479</v>
      </c>
      <c r="E47" s="113" t="s">
        <v>479</v>
      </c>
      <c r="F47" s="113">
        <v>100</v>
      </c>
    </row>
    <row r="48" spans="1:6" ht="41.25" customHeight="1">
      <c r="A48" s="18" t="s">
        <v>95</v>
      </c>
      <c r="B48" s="18" t="s">
        <v>96</v>
      </c>
      <c r="C48" s="28">
        <v>100</v>
      </c>
      <c r="D48" s="113" t="s">
        <v>479</v>
      </c>
      <c r="E48" s="113">
        <v>100</v>
      </c>
      <c r="F48" s="113" t="s">
        <v>479</v>
      </c>
    </row>
    <row r="49" spans="1:6" ht="32.25" customHeight="1">
      <c r="A49" s="132" t="s">
        <v>611</v>
      </c>
      <c r="B49" s="25" t="s">
        <v>97</v>
      </c>
      <c r="C49" s="109"/>
      <c r="D49" s="115"/>
      <c r="E49" s="115"/>
      <c r="F49" s="115"/>
    </row>
    <row r="50" spans="1:6" ht="45" customHeight="1">
      <c r="A50" s="133" t="s">
        <v>288</v>
      </c>
      <c r="B50" s="18" t="s">
        <v>107</v>
      </c>
      <c r="C50" s="28">
        <v>100</v>
      </c>
      <c r="D50" s="113">
        <v>100</v>
      </c>
      <c r="E50" s="113" t="s">
        <v>479</v>
      </c>
      <c r="F50" s="113" t="s">
        <v>479</v>
      </c>
    </row>
    <row r="51" spans="1:6" ht="54.75" customHeight="1">
      <c r="A51" s="133" t="s">
        <v>260</v>
      </c>
      <c r="B51" s="59" t="s">
        <v>108</v>
      </c>
      <c r="C51" s="28">
        <v>100</v>
      </c>
      <c r="D51" s="113">
        <v>100</v>
      </c>
      <c r="E51" s="113" t="s">
        <v>479</v>
      </c>
      <c r="F51" s="113" t="s">
        <v>479</v>
      </c>
    </row>
    <row r="52" spans="1:6" ht="60" customHeight="1">
      <c r="A52" s="133" t="s">
        <v>260</v>
      </c>
      <c r="B52" s="59" t="s">
        <v>108</v>
      </c>
      <c r="C52" s="28">
        <v>100</v>
      </c>
      <c r="D52" s="113" t="s">
        <v>479</v>
      </c>
      <c r="E52" s="113">
        <v>100</v>
      </c>
      <c r="F52" s="113" t="s">
        <v>479</v>
      </c>
    </row>
    <row r="53" spans="1:6" ht="64.5" customHeight="1">
      <c r="A53" s="133" t="s">
        <v>260</v>
      </c>
      <c r="B53" s="59" t="s">
        <v>108</v>
      </c>
      <c r="C53" s="28">
        <v>100</v>
      </c>
      <c r="D53" s="113" t="s">
        <v>479</v>
      </c>
      <c r="E53" s="113" t="s">
        <v>479</v>
      </c>
      <c r="F53" s="113">
        <v>100</v>
      </c>
    </row>
    <row r="54" spans="1:6" ht="58.5" customHeight="1">
      <c r="A54" s="18" t="s">
        <v>109</v>
      </c>
      <c r="B54" s="18" t="s">
        <v>110</v>
      </c>
      <c r="C54" s="28">
        <v>50</v>
      </c>
      <c r="D54" s="113">
        <v>50</v>
      </c>
      <c r="E54" s="113" t="s">
        <v>479</v>
      </c>
      <c r="F54" s="113" t="s">
        <v>479</v>
      </c>
    </row>
    <row r="55" spans="1:6" ht="41.25" customHeight="1">
      <c r="A55" s="133" t="s">
        <v>294</v>
      </c>
      <c r="B55" s="18" t="s">
        <v>293</v>
      </c>
      <c r="C55" s="28">
        <v>100</v>
      </c>
      <c r="D55" s="113">
        <v>100</v>
      </c>
      <c r="E55" s="116" t="s">
        <v>479</v>
      </c>
      <c r="F55" s="116" t="s">
        <v>479</v>
      </c>
    </row>
    <row r="56" spans="1:6" ht="76.5" customHeight="1">
      <c r="A56" s="133" t="s">
        <v>256</v>
      </c>
      <c r="B56" s="18" t="s">
        <v>552</v>
      </c>
      <c r="C56" s="28">
        <v>100</v>
      </c>
      <c r="D56" s="113">
        <v>100</v>
      </c>
      <c r="E56" s="116" t="s">
        <v>479</v>
      </c>
      <c r="F56" s="116" t="s">
        <v>479</v>
      </c>
    </row>
    <row r="57" spans="1:6" ht="69.75" customHeight="1">
      <c r="A57" s="133" t="s">
        <v>471</v>
      </c>
      <c r="B57" s="18" t="s">
        <v>472</v>
      </c>
      <c r="C57" s="28">
        <v>100</v>
      </c>
      <c r="D57" s="113" t="s">
        <v>479</v>
      </c>
      <c r="E57" s="113">
        <v>100</v>
      </c>
      <c r="F57" s="113" t="s">
        <v>479</v>
      </c>
    </row>
    <row r="58" spans="1:6" ht="68.25" customHeight="1">
      <c r="A58" s="133" t="s">
        <v>471</v>
      </c>
      <c r="B58" s="18" t="s">
        <v>472</v>
      </c>
      <c r="C58" s="28">
        <v>100</v>
      </c>
      <c r="D58" s="113" t="s">
        <v>479</v>
      </c>
      <c r="E58" s="113" t="s">
        <v>479</v>
      </c>
      <c r="F58" s="113">
        <v>100</v>
      </c>
    </row>
    <row r="59" spans="1:6" ht="44.25" hidden="1" customHeight="1">
      <c r="A59" s="132" t="s">
        <v>333</v>
      </c>
      <c r="B59" s="25" t="s">
        <v>111</v>
      </c>
      <c r="C59" s="117"/>
      <c r="D59" s="118"/>
      <c r="E59" s="118"/>
      <c r="F59" s="118"/>
    </row>
    <row r="60" spans="1:6" ht="41.25" hidden="1" customHeight="1">
      <c r="A60" s="133" t="s">
        <v>473</v>
      </c>
      <c r="B60" s="18" t="s">
        <v>474</v>
      </c>
      <c r="C60" s="28">
        <v>100</v>
      </c>
      <c r="D60" s="113">
        <v>100</v>
      </c>
      <c r="E60" s="113" t="s">
        <v>479</v>
      </c>
      <c r="F60" s="113" t="s">
        <v>479</v>
      </c>
    </row>
    <row r="61" spans="1:6" ht="33" hidden="1" customHeight="1">
      <c r="A61" s="133" t="s">
        <v>475</v>
      </c>
      <c r="B61" s="18" t="s">
        <v>476</v>
      </c>
      <c r="C61" s="28">
        <v>100</v>
      </c>
      <c r="D61" s="113">
        <v>100</v>
      </c>
      <c r="E61" s="113" t="s">
        <v>479</v>
      </c>
      <c r="F61" s="113" t="s">
        <v>479</v>
      </c>
    </row>
    <row r="62" spans="1:6" ht="40.5" hidden="1" customHeight="1">
      <c r="A62" s="133" t="s">
        <v>112</v>
      </c>
      <c r="B62" s="18" t="s">
        <v>487</v>
      </c>
      <c r="C62" s="28">
        <v>100</v>
      </c>
      <c r="D62" s="113">
        <v>100</v>
      </c>
      <c r="E62" s="113" t="s">
        <v>479</v>
      </c>
      <c r="F62" s="113" t="s">
        <v>479</v>
      </c>
    </row>
    <row r="63" spans="1:6" ht="40.5" hidden="1" customHeight="1">
      <c r="A63" s="133" t="s">
        <v>113</v>
      </c>
      <c r="B63" s="18" t="s">
        <v>114</v>
      </c>
      <c r="C63" s="28">
        <v>100</v>
      </c>
      <c r="D63" s="113" t="s">
        <v>479</v>
      </c>
      <c r="E63" s="113" t="s">
        <v>479</v>
      </c>
      <c r="F63" s="113">
        <v>100</v>
      </c>
    </row>
    <row r="64" spans="1:6" ht="38.25" hidden="1" customHeight="1">
      <c r="A64" s="133" t="s">
        <v>115</v>
      </c>
      <c r="B64" s="18" t="s">
        <v>116</v>
      </c>
      <c r="C64" s="28">
        <v>100</v>
      </c>
      <c r="D64" s="113" t="s">
        <v>479</v>
      </c>
      <c r="E64" s="113">
        <v>100</v>
      </c>
      <c r="F64" s="113" t="s">
        <v>479</v>
      </c>
    </row>
    <row r="65" spans="1:6" ht="42" hidden="1" customHeight="1">
      <c r="A65" s="133" t="s">
        <v>117</v>
      </c>
      <c r="B65" s="18" t="s">
        <v>554</v>
      </c>
      <c r="C65" s="28">
        <v>100</v>
      </c>
      <c r="D65" s="113">
        <v>100</v>
      </c>
      <c r="E65" s="113" t="s">
        <v>479</v>
      </c>
      <c r="F65" s="113" t="s">
        <v>479</v>
      </c>
    </row>
    <row r="66" spans="1:6" ht="51.75" hidden="1" customHeight="1">
      <c r="A66" s="18" t="s">
        <v>269</v>
      </c>
      <c r="B66" s="18" t="s">
        <v>272</v>
      </c>
      <c r="C66" s="28">
        <v>100</v>
      </c>
      <c r="D66" s="113">
        <v>100</v>
      </c>
      <c r="E66" s="113" t="s">
        <v>479</v>
      </c>
      <c r="F66" s="113" t="s">
        <v>479</v>
      </c>
    </row>
    <row r="67" spans="1:6" ht="38.25" hidden="1" customHeight="1">
      <c r="A67" s="18" t="s">
        <v>273</v>
      </c>
      <c r="B67" s="18" t="s">
        <v>556</v>
      </c>
      <c r="C67" s="28">
        <v>100</v>
      </c>
      <c r="D67" s="113">
        <v>100</v>
      </c>
      <c r="E67" s="113" t="s">
        <v>479</v>
      </c>
      <c r="F67" s="113" t="s">
        <v>479</v>
      </c>
    </row>
    <row r="68" spans="1:6" ht="31.5" hidden="1" customHeight="1">
      <c r="A68" s="18" t="s">
        <v>274</v>
      </c>
      <c r="B68" s="18" t="s">
        <v>257</v>
      </c>
      <c r="C68" s="28">
        <v>100</v>
      </c>
      <c r="D68" s="113">
        <v>100</v>
      </c>
      <c r="E68" s="113" t="s">
        <v>479</v>
      </c>
      <c r="F68" s="113" t="s">
        <v>479</v>
      </c>
    </row>
    <row r="69" spans="1:6" ht="54.75" customHeight="1">
      <c r="A69" s="132" t="s">
        <v>615</v>
      </c>
      <c r="B69" s="27" t="s">
        <v>1</v>
      </c>
      <c r="C69" s="28"/>
      <c r="D69" s="113"/>
      <c r="E69" s="113"/>
      <c r="F69" s="113"/>
    </row>
    <row r="70" spans="1:6" ht="50.25" customHeight="1">
      <c r="A70" s="133" t="s">
        <v>277</v>
      </c>
      <c r="B70" s="18" t="s">
        <v>278</v>
      </c>
      <c r="C70" s="28">
        <v>100</v>
      </c>
      <c r="D70" s="113">
        <v>100</v>
      </c>
      <c r="E70" s="113" t="s">
        <v>479</v>
      </c>
      <c r="F70" s="113" t="s">
        <v>479</v>
      </c>
    </row>
    <row r="71" spans="1:6" ht="74.25" customHeight="1">
      <c r="A71" s="133" t="s">
        <v>372</v>
      </c>
      <c r="B71" s="119" t="s">
        <v>876</v>
      </c>
      <c r="C71" s="26">
        <v>100</v>
      </c>
      <c r="D71" s="26">
        <v>100</v>
      </c>
      <c r="E71" s="26" t="s">
        <v>479</v>
      </c>
      <c r="F71" s="26" t="s">
        <v>479</v>
      </c>
    </row>
    <row r="72" spans="1:6" ht="69" customHeight="1">
      <c r="A72" s="133" t="s">
        <v>59</v>
      </c>
      <c r="B72" s="59" t="s">
        <v>118</v>
      </c>
      <c r="C72" s="26">
        <v>100</v>
      </c>
      <c r="D72" s="26">
        <v>50</v>
      </c>
      <c r="E72" s="26">
        <v>50</v>
      </c>
      <c r="F72" s="26" t="s">
        <v>479</v>
      </c>
    </row>
    <row r="73" spans="1:6" ht="63.75" customHeight="1">
      <c r="A73" s="133" t="s">
        <v>50</v>
      </c>
      <c r="B73" s="59" t="s">
        <v>561</v>
      </c>
      <c r="C73" s="26">
        <v>100</v>
      </c>
      <c r="D73" s="26">
        <v>100</v>
      </c>
      <c r="E73" s="26" t="s">
        <v>479</v>
      </c>
      <c r="F73" s="26" t="s">
        <v>479</v>
      </c>
    </row>
    <row r="74" spans="1:6" ht="65.25" customHeight="1">
      <c r="A74" s="133" t="s">
        <v>1032</v>
      </c>
      <c r="B74" s="59" t="s">
        <v>1033</v>
      </c>
      <c r="C74" s="26">
        <v>100</v>
      </c>
      <c r="D74" s="26" t="s">
        <v>479</v>
      </c>
      <c r="E74" s="26" t="s">
        <v>479</v>
      </c>
      <c r="F74" s="26">
        <v>100</v>
      </c>
    </row>
    <row r="75" spans="1:6" ht="63.75" customHeight="1">
      <c r="A75" s="133" t="s">
        <v>60</v>
      </c>
      <c r="B75" s="59" t="s">
        <v>119</v>
      </c>
      <c r="C75" s="26">
        <v>100</v>
      </c>
      <c r="D75" s="26" t="s">
        <v>479</v>
      </c>
      <c r="E75" s="26">
        <v>100</v>
      </c>
      <c r="F75" s="26" t="s">
        <v>479</v>
      </c>
    </row>
    <row r="76" spans="1:6" ht="57.75" customHeight="1">
      <c r="A76" s="133" t="s">
        <v>287</v>
      </c>
      <c r="B76" s="59" t="s">
        <v>297</v>
      </c>
      <c r="C76" s="26">
        <v>100</v>
      </c>
      <c r="D76" s="26">
        <v>100</v>
      </c>
      <c r="E76" s="26" t="s">
        <v>479</v>
      </c>
      <c r="F76" s="26" t="s">
        <v>479</v>
      </c>
    </row>
    <row r="77" spans="1:6" ht="60.75" customHeight="1">
      <c r="A77" s="133" t="s">
        <v>613</v>
      </c>
      <c r="B77" s="59" t="s">
        <v>129</v>
      </c>
      <c r="C77" s="26">
        <v>100</v>
      </c>
      <c r="D77" s="26" t="s">
        <v>479</v>
      </c>
      <c r="E77" s="26" t="s">
        <v>479</v>
      </c>
      <c r="F77" s="26">
        <v>100</v>
      </c>
    </row>
    <row r="78" spans="1:6" ht="60.75" customHeight="1">
      <c r="A78" s="133" t="s">
        <v>61</v>
      </c>
      <c r="B78" s="59" t="s">
        <v>580</v>
      </c>
      <c r="C78" s="26">
        <v>100</v>
      </c>
      <c r="D78" s="26" t="s">
        <v>479</v>
      </c>
      <c r="E78" s="26">
        <v>100</v>
      </c>
      <c r="F78" s="26" t="s">
        <v>479</v>
      </c>
    </row>
    <row r="79" spans="1:6" ht="66.75" customHeight="1">
      <c r="A79" s="133" t="s">
        <v>559</v>
      </c>
      <c r="B79" s="59" t="s">
        <v>614</v>
      </c>
      <c r="C79" s="26">
        <v>100</v>
      </c>
      <c r="D79" s="26">
        <v>100</v>
      </c>
      <c r="E79" s="26" t="s">
        <v>479</v>
      </c>
      <c r="F79" s="26" t="s">
        <v>479</v>
      </c>
    </row>
    <row r="80" spans="1:6" ht="63.75" customHeight="1">
      <c r="A80" s="133" t="s">
        <v>298</v>
      </c>
      <c r="B80" s="59" t="s">
        <v>581</v>
      </c>
      <c r="C80" s="26">
        <v>100</v>
      </c>
      <c r="D80" s="26" t="s">
        <v>479</v>
      </c>
      <c r="E80" s="26" t="s">
        <v>479</v>
      </c>
      <c r="F80" s="26">
        <v>100</v>
      </c>
    </row>
    <row r="81" spans="1:6" ht="66" customHeight="1">
      <c r="A81" s="133" t="s">
        <v>62</v>
      </c>
      <c r="B81" s="59" t="s">
        <v>582</v>
      </c>
      <c r="C81" s="26">
        <v>100</v>
      </c>
      <c r="D81" s="26" t="s">
        <v>479</v>
      </c>
      <c r="E81" s="26">
        <v>100</v>
      </c>
      <c r="F81" s="26" t="s">
        <v>479</v>
      </c>
    </row>
    <row r="82" spans="1:6" ht="33" customHeight="1">
      <c r="A82" s="25" t="s">
        <v>616</v>
      </c>
      <c r="B82" s="25" t="s">
        <v>583</v>
      </c>
      <c r="C82" s="26"/>
      <c r="D82" s="26"/>
      <c r="E82" s="26"/>
      <c r="F82" s="26"/>
    </row>
    <row r="83" spans="1:6" ht="32.25" customHeight="1">
      <c r="A83" s="133" t="s">
        <v>618</v>
      </c>
      <c r="B83" s="59" t="s">
        <v>243</v>
      </c>
      <c r="C83" s="28">
        <v>60</v>
      </c>
      <c r="D83" s="113">
        <v>60</v>
      </c>
      <c r="E83" s="113" t="s">
        <v>479</v>
      </c>
      <c r="F83" s="113" t="s">
        <v>479</v>
      </c>
    </row>
    <row r="84" spans="1:6" ht="33.75" customHeight="1">
      <c r="A84" s="18" t="s">
        <v>37</v>
      </c>
      <c r="B84" s="59" t="s">
        <v>38</v>
      </c>
      <c r="C84" s="28">
        <v>60</v>
      </c>
      <c r="D84" s="113">
        <v>60</v>
      </c>
      <c r="E84" s="113" t="s">
        <v>479</v>
      </c>
      <c r="F84" s="113" t="s">
        <v>479</v>
      </c>
    </row>
    <row r="85" spans="1:6" ht="31.5" customHeight="1">
      <c r="A85" s="18" t="s">
        <v>41</v>
      </c>
      <c r="B85" s="59" t="s">
        <v>42</v>
      </c>
      <c r="C85" s="28">
        <v>60</v>
      </c>
      <c r="D85" s="113">
        <v>60</v>
      </c>
      <c r="E85" s="113" t="s">
        <v>479</v>
      </c>
      <c r="F85" s="113" t="s">
        <v>479</v>
      </c>
    </row>
    <row r="86" spans="1:6" ht="30" customHeight="1">
      <c r="A86" s="18" t="s">
        <v>43</v>
      </c>
      <c r="B86" s="59" t="s">
        <v>44</v>
      </c>
      <c r="C86" s="28">
        <v>60</v>
      </c>
      <c r="D86" s="113">
        <v>60</v>
      </c>
      <c r="E86" s="113" t="s">
        <v>479</v>
      </c>
      <c r="F86" s="113" t="s">
        <v>479</v>
      </c>
    </row>
    <row r="87" spans="1:6" ht="41.25" customHeight="1">
      <c r="A87" s="18" t="s">
        <v>1034</v>
      </c>
      <c r="B87" s="18" t="s">
        <v>1035</v>
      </c>
      <c r="C87" s="113">
        <v>100</v>
      </c>
      <c r="D87" s="113">
        <v>100</v>
      </c>
      <c r="E87" s="113"/>
      <c r="F87" s="113"/>
    </row>
    <row r="88" spans="1:6" ht="33.75" customHeight="1">
      <c r="A88" s="18" t="s">
        <v>1036</v>
      </c>
      <c r="B88" s="18" t="s">
        <v>1037</v>
      </c>
      <c r="C88" s="113">
        <v>100</v>
      </c>
      <c r="D88" s="113"/>
      <c r="E88" s="113"/>
      <c r="F88" s="113">
        <v>100</v>
      </c>
    </row>
    <row r="89" spans="1:6" ht="54" customHeight="1">
      <c r="A89" s="18" t="s">
        <v>1038</v>
      </c>
      <c r="B89" s="18" t="s">
        <v>1039</v>
      </c>
      <c r="C89" s="113">
        <v>100</v>
      </c>
      <c r="D89" s="113"/>
      <c r="E89" s="113">
        <v>100</v>
      </c>
      <c r="F89" s="113"/>
    </row>
    <row r="90" spans="1:6" ht="41.25" customHeight="1">
      <c r="A90" s="25" t="s">
        <v>236</v>
      </c>
      <c r="B90" s="25" t="s">
        <v>212</v>
      </c>
      <c r="C90" s="28"/>
      <c r="D90" s="113"/>
      <c r="E90" s="115"/>
      <c r="F90" s="115"/>
    </row>
    <row r="91" spans="1:6" ht="30.75" customHeight="1">
      <c r="A91" s="18" t="s">
        <v>0</v>
      </c>
      <c r="B91" s="18" t="s">
        <v>213</v>
      </c>
      <c r="C91" s="113">
        <v>100</v>
      </c>
      <c r="D91" s="113">
        <v>100</v>
      </c>
      <c r="E91" s="26" t="s">
        <v>479</v>
      </c>
      <c r="F91" s="26" t="s">
        <v>479</v>
      </c>
    </row>
    <row r="92" spans="1:6" ht="43.5" customHeight="1">
      <c r="A92" s="18" t="s">
        <v>214</v>
      </c>
      <c r="B92" s="18" t="s">
        <v>584</v>
      </c>
      <c r="C92" s="26">
        <v>100</v>
      </c>
      <c r="D92" s="26" t="s">
        <v>479</v>
      </c>
      <c r="E92" s="113" t="s">
        <v>479</v>
      </c>
      <c r="F92" s="113">
        <v>100</v>
      </c>
    </row>
    <row r="93" spans="1:6" ht="42" customHeight="1">
      <c r="A93" s="18" t="s">
        <v>63</v>
      </c>
      <c r="B93" s="18" t="s">
        <v>585</v>
      </c>
      <c r="C93" s="26">
        <v>100</v>
      </c>
      <c r="D93" s="26" t="s">
        <v>479</v>
      </c>
      <c r="E93" s="113">
        <v>100</v>
      </c>
      <c r="F93" s="113" t="s">
        <v>479</v>
      </c>
    </row>
    <row r="94" spans="1:6" ht="39.75" customHeight="1">
      <c r="A94" s="132" t="s">
        <v>619</v>
      </c>
      <c r="B94" s="27" t="s">
        <v>2</v>
      </c>
      <c r="C94" s="28"/>
      <c r="D94" s="113"/>
      <c r="E94" s="115"/>
      <c r="F94" s="115"/>
    </row>
    <row r="95" spans="1:6" ht="64.5" customHeight="1">
      <c r="A95" s="18" t="s">
        <v>237</v>
      </c>
      <c r="B95" s="18" t="s">
        <v>238</v>
      </c>
      <c r="C95" s="26">
        <v>100</v>
      </c>
      <c r="D95" s="26">
        <v>100</v>
      </c>
      <c r="E95" s="26" t="s">
        <v>479</v>
      </c>
      <c r="F95" s="26" t="s">
        <v>479</v>
      </c>
    </row>
    <row r="96" spans="1:6" ht="82.5" customHeight="1">
      <c r="A96" s="18" t="s">
        <v>239</v>
      </c>
      <c r="B96" s="18" t="s">
        <v>219</v>
      </c>
      <c r="C96" s="26">
        <v>100</v>
      </c>
      <c r="D96" s="26">
        <v>100</v>
      </c>
      <c r="E96" s="26" t="s">
        <v>479</v>
      </c>
      <c r="F96" s="26" t="s">
        <v>479</v>
      </c>
    </row>
    <row r="97" spans="1:6" ht="73.5" customHeight="1">
      <c r="A97" s="18" t="s">
        <v>240</v>
      </c>
      <c r="B97" s="18" t="s">
        <v>141</v>
      </c>
      <c r="C97" s="26">
        <v>100</v>
      </c>
      <c r="D97" s="26">
        <v>100</v>
      </c>
      <c r="E97" s="26" t="s">
        <v>479</v>
      </c>
      <c r="F97" s="26" t="s">
        <v>479</v>
      </c>
    </row>
    <row r="98" spans="1:6" ht="80.25" customHeight="1">
      <c r="A98" s="18" t="s">
        <v>142</v>
      </c>
      <c r="B98" s="18" t="s">
        <v>592</v>
      </c>
      <c r="C98" s="26">
        <v>100</v>
      </c>
      <c r="D98" s="26">
        <v>100</v>
      </c>
      <c r="E98" s="26" t="s">
        <v>479</v>
      </c>
      <c r="F98" s="26" t="s">
        <v>479</v>
      </c>
    </row>
    <row r="99" spans="1:6" ht="67.5" customHeight="1">
      <c r="A99" s="18" t="s">
        <v>143</v>
      </c>
      <c r="B99" s="18" t="s">
        <v>586</v>
      </c>
      <c r="C99" s="26">
        <v>100</v>
      </c>
      <c r="D99" s="26" t="s">
        <v>479</v>
      </c>
      <c r="E99" s="26" t="s">
        <v>479</v>
      </c>
      <c r="F99" s="26">
        <v>100</v>
      </c>
    </row>
    <row r="100" spans="1:6" ht="72" customHeight="1">
      <c r="A100" s="18" t="s">
        <v>366</v>
      </c>
      <c r="B100" s="18" t="s">
        <v>587</v>
      </c>
      <c r="C100" s="26">
        <v>100</v>
      </c>
      <c r="D100" s="26" t="s">
        <v>479</v>
      </c>
      <c r="E100" s="26" t="s">
        <v>479</v>
      </c>
      <c r="F100" s="26">
        <v>100</v>
      </c>
    </row>
    <row r="101" spans="1:6" ht="75" customHeight="1">
      <c r="A101" s="18" t="s">
        <v>367</v>
      </c>
      <c r="B101" s="18" t="s">
        <v>588</v>
      </c>
      <c r="C101" s="26">
        <v>100</v>
      </c>
      <c r="D101" s="26" t="s">
        <v>479</v>
      </c>
      <c r="E101" s="26" t="s">
        <v>479</v>
      </c>
      <c r="F101" s="26">
        <v>100</v>
      </c>
    </row>
    <row r="102" spans="1:6" ht="78.75" customHeight="1">
      <c r="A102" s="18" t="s">
        <v>368</v>
      </c>
      <c r="B102" s="18" t="s">
        <v>589</v>
      </c>
      <c r="C102" s="26">
        <v>100</v>
      </c>
      <c r="D102" s="26" t="s">
        <v>479</v>
      </c>
      <c r="E102" s="26" t="s">
        <v>479</v>
      </c>
      <c r="F102" s="26">
        <v>100</v>
      </c>
    </row>
    <row r="103" spans="1:6" ht="87" customHeight="1">
      <c r="A103" s="18" t="s">
        <v>64</v>
      </c>
      <c r="B103" s="18" t="s">
        <v>590</v>
      </c>
      <c r="C103" s="26">
        <v>100</v>
      </c>
      <c r="D103" s="26" t="s">
        <v>479</v>
      </c>
      <c r="E103" s="26">
        <v>100</v>
      </c>
      <c r="F103" s="26" t="s">
        <v>479</v>
      </c>
    </row>
    <row r="104" spans="1:6" ht="72.75" customHeight="1">
      <c r="A104" s="18" t="s">
        <v>65</v>
      </c>
      <c r="B104" s="18" t="s">
        <v>591</v>
      </c>
      <c r="C104" s="26">
        <v>100</v>
      </c>
      <c r="D104" s="26" t="s">
        <v>479</v>
      </c>
      <c r="E104" s="26">
        <v>100</v>
      </c>
      <c r="F104" s="26" t="s">
        <v>479</v>
      </c>
    </row>
    <row r="105" spans="1:6" ht="88.5" customHeight="1">
      <c r="A105" s="18" t="s">
        <v>66</v>
      </c>
      <c r="B105" s="18" t="s">
        <v>155</v>
      </c>
      <c r="C105" s="26">
        <v>100</v>
      </c>
      <c r="D105" s="26" t="s">
        <v>479</v>
      </c>
      <c r="E105" s="26">
        <v>100</v>
      </c>
      <c r="F105" s="26" t="s">
        <v>479</v>
      </c>
    </row>
    <row r="106" spans="1:6" ht="76.5" customHeight="1">
      <c r="A106" s="18" t="s">
        <v>67</v>
      </c>
      <c r="B106" s="18" t="s">
        <v>156</v>
      </c>
      <c r="C106" s="26">
        <v>100</v>
      </c>
      <c r="D106" s="26" t="s">
        <v>479</v>
      </c>
      <c r="E106" s="26">
        <v>100</v>
      </c>
      <c r="F106" s="26" t="s">
        <v>479</v>
      </c>
    </row>
    <row r="107" spans="1:6" ht="51.75" customHeight="1">
      <c r="A107" s="133" t="s">
        <v>634</v>
      </c>
      <c r="B107" s="59" t="s">
        <v>898</v>
      </c>
      <c r="C107" s="26">
        <v>100</v>
      </c>
      <c r="D107" s="26">
        <v>100</v>
      </c>
      <c r="E107" s="26" t="s">
        <v>479</v>
      </c>
      <c r="F107" s="26" t="s">
        <v>479</v>
      </c>
    </row>
    <row r="108" spans="1:6" ht="41.25" customHeight="1">
      <c r="A108" s="133" t="s">
        <v>68</v>
      </c>
      <c r="B108" s="59" t="s">
        <v>158</v>
      </c>
      <c r="C108" s="26">
        <v>100</v>
      </c>
      <c r="D108" s="26">
        <v>50</v>
      </c>
      <c r="E108" s="26">
        <v>50</v>
      </c>
      <c r="F108" s="26" t="s">
        <v>479</v>
      </c>
    </row>
    <row r="109" spans="1:6" ht="53.25" customHeight="1">
      <c r="A109" s="133" t="s">
        <v>295</v>
      </c>
      <c r="B109" s="42" t="s">
        <v>220</v>
      </c>
      <c r="C109" s="26">
        <v>100</v>
      </c>
      <c r="D109" s="26">
        <v>100</v>
      </c>
      <c r="E109" s="26" t="s">
        <v>479</v>
      </c>
      <c r="F109" s="26" t="s">
        <v>479</v>
      </c>
    </row>
    <row r="110" spans="1:6" ht="60" customHeight="1">
      <c r="A110" s="133" t="s">
        <v>370</v>
      </c>
      <c r="B110" s="18" t="s">
        <v>159</v>
      </c>
      <c r="C110" s="26">
        <v>100</v>
      </c>
      <c r="D110" s="26" t="s">
        <v>479</v>
      </c>
      <c r="E110" s="26" t="s">
        <v>479</v>
      </c>
      <c r="F110" s="26">
        <v>100</v>
      </c>
    </row>
    <row r="111" spans="1:6" ht="48" customHeight="1">
      <c r="A111" s="133" t="s">
        <v>69</v>
      </c>
      <c r="B111" s="18" t="s">
        <v>160</v>
      </c>
      <c r="C111" s="26">
        <v>100</v>
      </c>
      <c r="D111" s="26" t="s">
        <v>479</v>
      </c>
      <c r="E111" s="26">
        <v>100</v>
      </c>
      <c r="F111" s="26" t="s">
        <v>479</v>
      </c>
    </row>
    <row r="112" spans="1:6" ht="64.5" customHeight="1">
      <c r="A112" s="133" t="s">
        <v>1040</v>
      </c>
      <c r="B112" s="42" t="s">
        <v>1041</v>
      </c>
      <c r="C112" s="26">
        <v>50</v>
      </c>
      <c r="D112" s="26">
        <v>50</v>
      </c>
      <c r="E112" s="26"/>
      <c r="F112" s="26"/>
    </row>
    <row r="113" spans="1:6" ht="88.5" customHeight="1">
      <c r="A113" s="133" t="s">
        <v>161</v>
      </c>
      <c r="B113" s="42" t="s">
        <v>162</v>
      </c>
      <c r="C113" s="26">
        <v>50</v>
      </c>
      <c r="D113" s="26">
        <v>50</v>
      </c>
      <c r="E113" s="26" t="s">
        <v>479</v>
      </c>
      <c r="F113" s="26" t="s">
        <v>479</v>
      </c>
    </row>
    <row r="114" spans="1:6" ht="88.5" customHeight="1">
      <c r="A114" s="133" t="s">
        <v>163</v>
      </c>
      <c r="B114" s="42" t="s">
        <v>164</v>
      </c>
      <c r="C114" s="26">
        <v>50</v>
      </c>
      <c r="D114" s="26" t="s">
        <v>479</v>
      </c>
      <c r="E114" s="26" t="s">
        <v>479</v>
      </c>
      <c r="F114" s="26">
        <v>50</v>
      </c>
    </row>
    <row r="115" spans="1:6" ht="86.25" customHeight="1">
      <c r="A115" s="133" t="s">
        <v>165</v>
      </c>
      <c r="B115" s="42" t="s">
        <v>166</v>
      </c>
      <c r="C115" s="26">
        <v>50</v>
      </c>
      <c r="D115" s="26" t="s">
        <v>479</v>
      </c>
      <c r="E115" s="26">
        <v>50</v>
      </c>
      <c r="F115" s="26" t="s">
        <v>479</v>
      </c>
    </row>
    <row r="116" spans="1:6" ht="40.5" customHeight="1">
      <c r="A116" s="132" t="s">
        <v>3</v>
      </c>
      <c r="B116" s="27" t="s">
        <v>4</v>
      </c>
      <c r="C116" s="26"/>
      <c r="D116" s="26"/>
      <c r="E116" s="26"/>
      <c r="F116" s="26"/>
    </row>
    <row r="117" spans="1:6" ht="41.25" customHeight="1">
      <c r="A117" s="134" t="s">
        <v>579</v>
      </c>
      <c r="B117" s="121" t="s">
        <v>558</v>
      </c>
      <c r="C117" s="26">
        <v>100</v>
      </c>
      <c r="D117" s="26">
        <v>100</v>
      </c>
      <c r="E117" s="26" t="s">
        <v>479</v>
      </c>
      <c r="F117" s="26" t="s">
        <v>479</v>
      </c>
    </row>
    <row r="118" spans="1:6" ht="40.5" customHeight="1">
      <c r="A118" s="18" t="s">
        <v>394</v>
      </c>
      <c r="B118" s="18" t="s">
        <v>167</v>
      </c>
      <c r="C118" s="26">
        <v>100</v>
      </c>
      <c r="D118" s="26" t="s">
        <v>479</v>
      </c>
      <c r="E118" s="26" t="s">
        <v>479</v>
      </c>
      <c r="F118" s="26">
        <v>100</v>
      </c>
    </row>
    <row r="119" spans="1:6" ht="40.5" customHeight="1">
      <c r="A119" s="18" t="s">
        <v>70</v>
      </c>
      <c r="B119" s="18" t="s">
        <v>168</v>
      </c>
      <c r="C119" s="26">
        <v>100</v>
      </c>
      <c r="D119" s="26" t="s">
        <v>479</v>
      </c>
      <c r="E119" s="26">
        <v>100</v>
      </c>
      <c r="F119" s="26" t="s">
        <v>479</v>
      </c>
    </row>
    <row r="120" spans="1:6" ht="46.5" customHeight="1">
      <c r="A120" s="132" t="s">
        <v>620</v>
      </c>
      <c r="B120" s="27" t="s">
        <v>1042</v>
      </c>
      <c r="C120" s="26"/>
      <c r="D120" s="26"/>
      <c r="E120" s="26"/>
      <c r="F120" s="26"/>
    </row>
    <row r="121" spans="1:6" s="123" customFormat="1" ht="88.5" customHeight="1">
      <c r="A121" s="42" t="s">
        <v>1043</v>
      </c>
      <c r="B121" s="122" t="s">
        <v>1044</v>
      </c>
      <c r="C121" s="120">
        <v>50</v>
      </c>
      <c r="D121" s="120">
        <v>50</v>
      </c>
      <c r="E121" s="120" t="s">
        <v>479</v>
      </c>
      <c r="F121" s="120" t="s">
        <v>479</v>
      </c>
    </row>
    <row r="122" spans="1:6" s="123" customFormat="1" ht="75.75" customHeight="1">
      <c r="A122" s="42" t="s">
        <v>1045</v>
      </c>
      <c r="B122" s="122" t="s">
        <v>1046</v>
      </c>
      <c r="C122" s="120">
        <v>50</v>
      </c>
      <c r="D122" s="120">
        <v>50</v>
      </c>
      <c r="E122" s="120" t="s">
        <v>479</v>
      </c>
      <c r="F122" s="120" t="s">
        <v>479</v>
      </c>
    </row>
    <row r="123" spans="1:6" s="123" customFormat="1" ht="63" customHeight="1">
      <c r="A123" s="134" t="s">
        <v>1047</v>
      </c>
      <c r="B123" s="122" t="s">
        <v>1048</v>
      </c>
      <c r="C123" s="120">
        <v>50</v>
      </c>
      <c r="D123" s="120">
        <v>50</v>
      </c>
      <c r="E123" s="120" t="s">
        <v>479</v>
      </c>
      <c r="F123" s="120" t="s">
        <v>479</v>
      </c>
    </row>
    <row r="124" spans="1:6" s="123" customFormat="1" ht="60" customHeight="1">
      <c r="A124" s="134" t="s">
        <v>1049</v>
      </c>
      <c r="B124" s="122" t="s">
        <v>1050</v>
      </c>
      <c r="C124" s="120">
        <v>50</v>
      </c>
      <c r="D124" s="120">
        <v>50</v>
      </c>
      <c r="E124" s="120"/>
      <c r="F124" s="120"/>
    </row>
    <row r="125" spans="1:6" s="123" customFormat="1" ht="51.75" customHeight="1">
      <c r="A125" s="42" t="s">
        <v>1051</v>
      </c>
      <c r="B125" s="122" t="s">
        <v>1052</v>
      </c>
      <c r="C125" s="120">
        <v>100</v>
      </c>
      <c r="D125" s="120">
        <v>100</v>
      </c>
      <c r="E125" s="120" t="s">
        <v>479</v>
      </c>
      <c r="F125" s="120" t="s">
        <v>479</v>
      </c>
    </row>
    <row r="126" spans="1:6" s="123" customFormat="1" ht="41.25" customHeight="1">
      <c r="A126" s="42" t="s">
        <v>1053</v>
      </c>
      <c r="B126" s="122" t="s">
        <v>1054</v>
      </c>
      <c r="C126" s="120">
        <v>100</v>
      </c>
      <c r="D126" s="120">
        <v>100</v>
      </c>
      <c r="E126" s="120" t="s">
        <v>479</v>
      </c>
      <c r="F126" s="120" t="s">
        <v>479</v>
      </c>
    </row>
    <row r="127" spans="1:6" s="123" customFormat="1" ht="72">
      <c r="A127" s="134" t="s">
        <v>1055</v>
      </c>
      <c r="B127" s="122" t="s">
        <v>1056</v>
      </c>
      <c r="C127" s="120">
        <v>50</v>
      </c>
      <c r="D127" s="120">
        <v>50</v>
      </c>
      <c r="E127" s="120" t="s">
        <v>479</v>
      </c>
      <c r="F127" s="120" t="s">
        <v>479</v>
      </c>
    </row>
    <row r="128" spans="1:6" s="123" customFormat="1" ht="68.25" customHeight="1">
      <c r="A128" s="134" t="s">
        <v>1057</v>
      </c>
      <c r="B128" s="122" t="s">
        <v>1071</v>
      </c>
      <c r="C128" s="120">
        <v>50</v>
      </c>
      <c r="D128" s="120">
        <v>50</v>
      </c>
      <c r="E128" s="120" t="s">
        <v>479</v>
      </c>
      <c r="F128" s="120" t="s">
        <v>479</v>
      </c>
    </row>
    <row r="129" spans="1:6" s="123" customFormat="1" ht="76.5" customHeight="1">
      <c r="A129" s="134" t="s">
        <v>1058</v>
      </c>
      <c r="B129" s="122" t="s">
        <v>1059</v>
      </c>
      <c r="C129" s="120">
        <v>100</v>
      </c>
      <c r="D129" s="120">
        <v>100</v>
      </c>
      <c r="E129" s="120" t="s">
        <v>479</v>
      </c>
      <c r="F129" s="120" t="s">
        <v>479</v>
      </c>
    </row>
    <row r="130" spans="1:6" s="123" customFormat="1" ht="65.25" customHeight="1">
      <c r="A130" s="134" t="s">
        <v>1060</v>
      </c>
      <c r="B130" s="122" t="s">
        <v>1061</v>
      </c>
      <c r="C130" s="120">
        <v>50</v>
      </c>
      <c r="D130" s="120">
        <v>50</v>
      </c>
      <c r="E130" s="120" t="s">
        <v>479</v>
      </c>
      <c r="F130" s="120" t="s">
        <v>479</v>
      </c>
    </row>
    <row r="131" spans="1:6" s="123" customFormat="1" ht="62.25" customHeight="1">
      <c r="A131" s="42" t="s">
        <v>1062</v>
      </c>
      <c r="B131" s="122" t="s">
        <v>1063</v>
      </c>
      <c r="C131" s="120">
        <v>50</v>
      </c>
      <c r="D131" s="120">
        <v>50</v>
      </c>
      <c r="E131" s="120" t="s">
        <v>479</v>
      </c>
      <c r="F131" s="120" t="s">
        <v>479</v>
      </c>
    </row>
    <row r="132" spans="1:6" s="123" customFormat="1" ht="63.75" customHeight="1">
      <c r="A132" s="134" t="s">
        <v>1064</v>
      </c>
      <c r="B132" s="122" t="s">
        <v>1065</v>
      </c>
      <c r="C132" s="120">
        <v>100</v>
      </c>
      <c r="D132" s="120">
        <v>100</v>
      </c>
      <c r="E132" s="120" t="s">
        <v>479</v>
      </c>
      <c r="F132" s="120" t="s">
        <v>479</v>
      </c>
    </row>
    <row r="133" spans="1:6" s="123" customFormat="1" ht="53.25" customHeight="1">
      <c r="A133" s="134" t="s">
        <v>1072</v>
      </c>
      <c r="B133" s="122" t="s">
        <v>1066</v>
      </c>
      <c r="C133" s="120">
        <v>100</v>
      </c>
      <c r="D133" s="120" t="s">
        <v>479</v>
      </c>
      <c r="E133" s="120" t="s">
        <v>479</v>
      </c>
      <c r="F133" s="120">
        <v>100</v>
      </c>
    </row>
    <row r="134" spans="1:6" s="123" customFormat="1" ht="63.75" customHeight="1">
      <c r="A134" s="134" t="s">
        <v>1067</v>
      </c>
      <c r="B134" s="122" t="s">
        <v>1068</v>
      </c>
      <c r="C134" s="120">
        <v>100</v>
      </c>
      <c r="D134" s="120" t="s">
        <v>479</v>
      </c>
      <c r="E134" s="120">
        <v>100</v>
      </c>
      <c r="F134" s="120" t="s">
        <v>479</v>
      </c>
    </row>
    <row r="135" spans="1:6" s="123" customFormat="1" ht="63.75" customHeight="1">
      <c r="A135" s="134" t="s">
        <v>1153</v>
      </c>
      <c r="B135" s="122" t="s">
        <v>1272</v>
      </c>
      <c r="C135" s="120">
        <v>100</v>
      </c>
      <c r="D135" s="120">
        <v>100</v>
      </c>
      <c r="E135" s="120"/>
      <c r="F135" s="120"/>
    </row>
    <row r="136" spans="1:6" s="123" customFormat="1" ht="78" customHeight="1">
      <c r="A136" s="134" t="s">
        <v>1069</v>
      </c>
      <c r="B136" s="122" t="s">
        <v>1070</v>
      </c>
      <c r="C136" s="120">
        <v>100</v>
      </c>
      <c r="D136" s="120">
        <v>100</v>
      </c>
      <c r="E136" s="120"/>
      <c r="F136" s="120"/>
    </row>
    <row r="137" spans="1:6" s="123" customFormat="1" ht="21" customHeight="1">
      <c r="A137" s="135" t="s">
        <v>32</v>
      </c>
      <c r="B137" s="124" t="s">
        <v>33</v>
      </c>
      <c r="C137" s="120"/>
      <c r="D137" s="120"/>
      <c r="E137" s="120"/>
      <c r="F137" s="120"/>
    </row>
    <row r="138" spans="1:6" s="123" customFormat="1" ht="30.75" customHeight="1">
      <c r="A138" s="134" t="s">
        <v>26</v>
      </c>
      <c r="B138" s="122" t="s">
        <v>27</v>
      </c>
      <c r="C138" s="120">
        <v>100</v>
      </c>
      <c r="D138" s="120">
        <v>100</v>
      </c>
      <c r="E138" s="120" t="s">
        <v>479</v>
      </c>
      <c r="F138" s="120" t="s">
        <v>479</v>
      </c>
    </row>
    <row r="139" spans="1:6" s="123" customFormat="1" ht="31.5" customHeight="1">
      <c r="A139" s="134" t="s">
        <v>265</v>
      </c>
      <c r="B139" s="122" t="s">
        <v>169</v>
      </c>
      <c r="C139" s="120">
        <v>100</v>
      </c>
      <c r="D139" s="120" t="s">
        <v>479</v>
      </c>
      <c r="E139" s="120" t="s">
        <v>479</v>
      </c>
      <c r="F139" s="120">
        <v>100</v>
      </c>
    </row>
    <row r="140" spans="1:6" s="123" customFormat="1" ht="31.5" customHeight="1">
      <c r="A140" s="134" t="s">
        <v>71</v>
      </c>
      <c r="B140" s="122" t="s">
        <v>170</v>
      </c>
      <c r="C140" s="120">
        <v>100</v>
      </c>
      <c r="D140" s="120" t="s">
        <v>479</v>
      </c>
      <c r="E140" s="120">
        <v>100</v>
      </c>
      <c r="F140" s="120" t="s">
        <v>479</v>
      </c>
    </row>
    <row r="141" spans="1:6" s="123" customFormat="1" ht="56.25" customHeight="1">
      <c r="A141" s="134" t="s">
        <v>371</v>
      </c>
      <c r="B141" s="122" t="s">
        <v>635</v>
      </c>
      <c r="C141" s="120">
        <v>100</v>
      </c>
      <c r="D141" s="120">
        <v>100</v>
      </c>
      <c r="E141" s="120" t="s">
        <v>479</v>
      </c>
      <c r="F141" s="120" t="s">
        <v>479</v>
      </c>
    </row>
    <row r="142" spans="1:6" s="123" customFormat="1" ht="29.25" customHeight="1">
      <c r="A142" s="134" t="s">
        <v>266</v>
      </c>
      <c r="B142" s="42" t="s">
        <v>267</v>
      </c>
      <c r="C142" s="120">
        <v>100</v>
      </c>
      <c r="D142" s="120">
        <v>100</v>
      </c>
      <c r="E142" s="120" t="s">
        <v>479</v>
      </c>
      <c r="F142" s="120" t="s">
        <v>479</v>
      </c>
    </row>
    <row r="143" spans="1:6" s="123" customFormat="1" ht="33.75" customHeight="1">
      <c r="A143" s="134" t="s">
        <v>34</v>
      </c>
      <c r="B143" s="122" t="s">
        <v>171</v>
      </c>
      <c r="C143" s="120">
        <v>100</v>
      </c>
      <c r="D143" s="120" t="s">
        <v>479</v>
      </c>
      <c r="E143" s="120" t="s">
        <v>479</v>
      </c>
      <c r="F143" s="120">
        <v>100</v>
      </c>
    </row>
    <row r="144" spans="1:6" s="123" customFormat="1" ht="37.5" customHeight="1">
      <c r="A144" s="134" t="s">
        <v>72</v>
      </c>
      <c r="B144" s="122" t="s">
        <v>172</v>
      </c>
      <c r="C144" s="120">
        <v>100</v>
      </c>
      <c r="D144" s="120" t="s">
        <v>479</v>
      </c>
      <c r="E144" s="120">
        <v>100</v>
      </c>
      <c r="F144" s="120" t="s">
        <v>479</v>
      </c>
    </row>
    <row r="145" spans="1:6" s="123" customFormat="1" ht="30" customHeight="1">
      <c r="A145" s="136"/>
      <c r="B145" s="125"/>
      <c r="C145" s="125"/>
      <c r="D145" s="125"/>
      <c r="E145" s="125"/>
      <c r="F145" s="125"/>
    </row>
    <row r="146" spans="1:6">
      <c r="A146" s="137"/>
    </row>
    <row r="147" spans="1:6" ht="27.75" customHeight="1">
      <c r="A147" s="137"/>
    </row>
    <row r="148" spans="1:6" ht="29.25" customHeight="1"/>
    <row r="149" spans="1:6" ht="30.75" customHeight="1">
      <c r="B149" s="111"/>
      <c r="C149" s="111"/>
      <c r="D149" s="111"/>
    </row>
  </sheetData>
  <mergeCells count="9">
    <mergeCell ref="C3:F3"/>
    <mergeCell ref="A6:F6"/>
    <mergeCell ref="A8:A10"/>
    <mergeCell ref="B8:B10"/>
    <mergeCell ref="C8:F8"/>
    <mergeCell ref="C9:C10"/>
    <mergeCell ref="D9:F9"/>
    <mergeCell ref="B4:F4"/>
    <mergeCell ref="C5:F5"/>
  </mergeCells>
  <phoneticPr fontId="4" type="noConversion"/>
  <pageMargins left="0.98425196850393704" right="0" top="0.39370078740157483" bottom="0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7"/>
  <sheetViews>
    <sheetView workbookViewId="0">
      <selection activeCell="F285" sqref="F285"/>
    </sheetView>
  </sheetViews>
  <sheetFormatPr defaultRowHeight="12.75"/>
  <cols>
    <col min="1" max="1" width="51" style="93" customWidth="1"/>
    <col min="2" max="2" width="9.7109375" style="93" customWidth="1"/>
    <col min="3" max="3" width="14.5703125" style="93" customWidth="1"/>
    <col min="4" max="4" width="8.7109375" style="93" customWidth="1"/>
    <col min="5" max="5" width="12" style="293" customWidth="1"/>
    <col min="6" max="6" width="11.7109375" style="293" customWidth="1"/>
  </cols>
  <sheetData>
    <row r="1" spans="1:6">
      <c r="F1" s="302" t="s">
        <v>1244</v>
      </c>
    </row>
    <row r="2" spans="1:6">
      <c r="A2" s="32"/>
      <c r="B2" s="32"/>
      <c r="C2" s="32"/>
      <c r="D2" s="32"/>
      <c r="E2" s="484" t="s">
        <v>55</v>
      </c>
      <c r="F2" s="484"/>
    </row>
    <row r="3" spans="1:6" ht="58.5" customHeight="1">
      <c r="A3" s="92"/>
      <c r="B3" s="499" t="s">
        <v>1293</v>
      </c>
      <c r="C3" s="499"/>
      <c r="D3" s="499"/>
      <c r="E3" s="500"/>
      <c r="F3" s="501"/>
    </row>
    <row r="4" spans="1:6" ht="17.25" hidden="1" customHeight="1">
      <c r="A4" s="92"/>
      <c r="B4" s="392"/>
      <c r="C4" s="32"/>
      <c r="D4" s="470"/>
      <c r="E4" s="470"/>
      <c r="F4" s="470"/>
    </row>
    <row r="5" spans="1:6" ht="19.5" customHeight="1">
      <c r="A5" s="92"/>
      <c r="B5" s="392"/>
      <c r="C5" s="386"/>
      <c r="D5" s="386"/>
      <c r="E5" s="390"/>
      <c r="F5" s="390" t="s">
        <v>1014</v>
      </c>
    </row>
    <row r="6" spans="1:6" ht="57" customHeight="1">
      <c r="A6" s="502" t="s">
        <v>1318</v>
      </c>
      <c r="B6" s="502"/>
      <c r="C6" s="502"/>
      <c r="D6" s="502"/>
      <c r="E6" s="502"/>
      <c r="F6" s="503"/>
    </row>
    <row r="7" spans="1:6" hidden="1">
      <c r="A7" s="30"/>
      <c r="B7" s="30"/>
      <c r="C7" s="30"/>
      <c r="D7" s="30"/>
      <c r="E7" s="318"/>
      <c r="F7" s="318"/>
    </row>
    <row r="8" spans="1:6">
      <c r="A8" s="30"/>
      <c r="B8" s="30"/>
      <c r="C8" s="30"/>
      <c r="D8" s="30"/>
      <c r="E8" s="303"/>
      <c r="F8" s="303" t="s">
        <v>572</v>
      </c>
    </row>
    <row r="9" spans="1:6" ht="36.75" customHeight="1">
      <c r="A9" s="232" t="s">
        <v>334</v>
      </c>
      <c r="B9" s="232" t="s">
        <v>300</v>
      </c>
      <c r="C9" s="232" t="s">
        <v>420</v>
      </c>
      <c r="D9" s="232" t="s">
        <v>301</v>
      </c>
      <c r="E9" s="292">
        <v>2023</v>
      </c>
      <c r="F9" s="292">
        <v>2024</v>
      </c>
    </row>
    <row r="10" spans="1:6" ht="30.75" customHeight="1">
      <c r="A10" s="192" t="s">
        <v>302</v>
      </c>
      <c r="B10" s="232"/>
      <c r="C10" s="232"/>
      <c r="D10" s="232"/>
      <c r="E10" s="300">
        <f>SUM(E11,E71,E79,E104,E139,E168,E224,E262,E298,E311,E317,E323)+E336</f>
        <v>794434.79999999993</v>
      </c>
      <c r="F10" s="300">
        <f>SUM(F11,F71,F79,F104,F139,F168,F224,F262,F298,F311,F317,F323)+F336</f>
        <v>825304.99999999988</v>
      </c>
    </row>
    <row r="11" spans="1:6" ht="22.5" customHeight="1">
      <c r="A11" s="192" t="s">
        <v>303</v>
      </c>
      <c r="B11" s="262" t="s">
        <v>304</v>
      </c>
      <c r="C11" s="262"/>
      <c r="D11" s="262"/>
      <c r="E11" s="300">
        <f>SUM(E12,E19,E27,E40,E60,E65,E54)</f>
        <v>52971.5</v>
      </c>
      <c r="F11" s="300">
        <f>SUM(F12,F19,F27,F40,F60,F65,F54)</f>
        <v>52971.5</v>
      </c>
    </row>
    <row r="12" spans="1:6" ht="38.25" customHeight="1">
      <c r="A12" s="192" t="s">
        <v>305</v>
      </c>
      <c r="B12" s="262" t="s">
        <v>306</v>
      </c>
      <c r="C12" s="262"/>
      <c r="D12" s="262"/>
      <c r="E12" s="300">
        <f>SUM(E14)</f>
        <v>1766</v>
      </c>
      <c r="F12" s="300">
        <f>SUM(F14)</f>
        <v>1766</v>
      </c>
    </row>
    <row r="13" spans="1:6" ht="32.25" customHeight="1">
      <c r="A13" s="192" t="s">
        <v>539</v>
      </c>
      <c r="B13" s="262" t="s">
        <v>306</v>
      </c>
      <c r="C13" s="262" t="s">
        <v>488</v>
      </c>
      <c r="D13" s="262"/>
      <c r="E13" s="300">
        <f>SUM(E14)</f>
        <v>1766</v>
      </c>
      <c r="F13" s="300">
        <f>SUM(F14)</f>
        <v>1766</v>
      </c>
    </row>
    <row r="14" spans="1:6" ht="24.75" customHeight="1">
      <c r="A14" s="102" t="s">
        <v>307</v>
      </c>
      <c r="B14" s="264" t="s">
        <v>306</v>
      </c>
      <c r="C14" s="264" t="s">
        <v>489</v>
      </c>
      <c r="D14" s="264"/>
      <c r="E14" s="265">
        <f>SUM(E15,E17)</f>
        <v>1766</v>
      </c>
      <c r="F14" s="265">
        <f>SUM(F15,F17)</f>
        <v>1766</v>
      </c>
    </row>
    <row r="15" spans="1:6" ht="30.75" customHeight="1">
      <c r="A15" s="102" t="s">
        <v>424</v>
      </c>
      <c r="B15" s="264" t="s">
        <v>306</v>
      </c>
      <c r="C15" s="264" t="s">
        <v>490</v>
      </c>
      <c r="D15" s="264"/>
      <c r="E15" s="265">
        <f>SUM(E16)</f>
        <v>1766</v>
      </c>
      <c r="F15" s="265">
        <f>SUM(F16)</f>
        <v>1766</v>
      </c>
    </row>
    <row r="16" spans="1:6" ht="30" customHeight="1">
      <c r="A16" s="102" t="s">
        <v>426</v>
      </c>
      <c r="B16" s="264" t="s">
        <v>306</v>
      </c>
      <c r="C16" s="264" t="s">
        <v>490</v>
      </c>
      <c r="D16" s="264" t="s">
        <v>425</v>
      </c>
      <c r="E16" s="265">
        <v>1766</v>
      </c>
      <c r="F16" s="265">
        <v>1766</v>
      </c>
    </row>
    <row r="17" spans="1:6" ht="19.5" customHeight="1">
      <c r="A17" s="102" t="s">
        <v>377</v>
      </c>
      <c r="B17" s="264" t="s">
        <v>306</v>
      </c>
      <c r="C17" s="264" t="s">
        <v>491</v>
      </c>
      <c r="D17" s="264"/>
      <c r="E17" s="265">
        <f>E18</f>
        <v>0</v>
      </c>
      <c r="F17" s="265">
        <f>SUM(F18)</f>
        <v>0</v>
      </c>
    </row>
    <row r="18" spans="1:6" ht="32.25" customHeight="1">
      <c r="A18" s="102" t="s">
        <v>422</v>
      </c>
      <c r="B18" s="264" t="s">
        <v>306</v>
      </c>
      <c r="C18" s="264" t="s">
        <v>491</v>
      </c>
      <c r="D18" s="264" t="s">
        <v>421</v>
      </c>
      <c r="E18" s="265">
        <v>0</v>
      </c>
      <c r="F18" s="265">
        <v>0</v>
      </c>
    </row>
    <row r="19" spans="1:6" ht="39.75" customHeight="1">
      <c r="A19" s="192" t="s">
        <v>418</v>
      </c>
      <c r="B19" s="262" t="s">
        <v>594</v>
      </c>
      <c r="C19" s="262"/>
      <c r="D19" s="262"/>
      <c r="E19" s="300">
        <f>SUM(E21)</f>
        <v>1872</v>
      </c>
      <c r="F19" s="300">
        <f>SUM(F21)</f>
        <v>1872</v>
      </c>
    </row>
    <row r="20" spans="1:6" ht="28.5" customHeight="1">
      <c r="A20" s="192" t="s">
        <v>539</v>
      </c>
      <c r="B20" s="262" t="s">
        <v>594</v>
      </c>
      <c r="C20" s="262" t="s">
        <v>488</v>
      </c>
      <c r="D20" s="262"/>
      <c r="E20" s="300">
        <f>SUM(E21)</f>
        <v>1872</v>
      </c>
      <c r="F20" s="300">
        <f>SUM(F21)</f>
        <v>1872</v>
      </c>
    </row>
    <row r="21" spans="1:6" ht="27" customHeight="1">
      <c r="A21" s="102" t="s">
        <v>593</v>
      </c>
      <c r="B21" s="264" t="s">
        <v>594</v>
      </c>
      <c r="C21" s="264" t="s">
        <v>492</v>
      </c>
      <c r="D21" s="264"/>
      <c r="E21" s="265">
        <f>SUM(E22,E24)+E26</f>
        <v>1872</v>
      </c>
      <c r="F21" s="265">
        <f>SUM(F22,F24)</f>
        <v>1872</v>
      </c>
    </row>
    <row r="22" spans="1:6" ht="33" customHeight="1">
      <c r="A22" s="102" t="s">
        <v>424</v>
      </c>
      <c r="B22" s="264" t="s">
        <v>594</v>
      </c>
      <c r="C22" s="264" t="s">
        <v>493</v>
      </c>
      <c r="D22" s="264"/>
      <c r="E22" s="265">
        <f>SUM(E23)</f>
        <v>1272</v>
      </c>
      <c r="F22" s="265">
        <f>SUM(F23)</f>
        <v>1272</v>
      </c>
    </row>
    <row r="23" spans="1:6" ht="34.5" customHeight="1">
      <c r="A23" s="102" t="s">
        <v>426</v>
      </c>
      <c r="B23" s="264" t="s">
        <v>594</v>
      </c>
      <c r="C23" s="264" t="s">
        <v>493</v>
      </c>
      <c r="D23" s="264" t="s">
        <v>425</v>
      </c>
      <c r="E23" s="265">
        <v>1272</v>
      </c>
      <c r="F23" s="265">
        <v>1272</v>
      </c>
    </row>
    <row r="24" spans="1:6" ht="24.75" customHeight="1">
      <c r="A24" s="102" t="s">
        <v>377</v>
      </c>
      <c r="B24" s="264" t="s">
        <v>594</v>
      </c>
      <c r="C24" s="264" t="s">
        <v>494</v>
      </c>
      <c r="D24" s="264"/>
      <c r="E24" s="265">
        <f>E25</f>
        <v>600</v>
      </c>
      <c r="F24" s="265">
        <f>SUM(F25)</f>
        <v>600</v>
      </c>
    </row>
    <row r="25" spans="1:6" ht="39.75" customHeight="1">
      <c r="A25" s="102" t="s">
        <v>422</v>
      </c>
      <c r="B25" s="264" t="s">
        <v>594</v>
      </c>
      <c r="C25" s="264" t="s">
        <v>494</v>
      </c>
      <c r="D25" s="264" t="s">
        <v>421</v>
      </c>
      <c r="E25" s="265">
        <v>600</v>
      </c>
      <c r="F25" s="265">
        <v>600</v>
      </c>
    </row>
    <row r="26" spans="1:6" ht="45.75" hidden="1" customHeight="1">
      <c r="A26" s="102" t="s">
        <v>1179</v>
      </c>
      <c r="B26" s="263" t="s">
        <v>594</v>
      </c>
      <c r="C26" s="264" t="s">
        <v>1178</v>
      </c>
      <c r="D26" s="264" t="s">
        <v>421</v>
      </c>
      <c r="E26" s="265">
        <v>0</v>
      </c>
      <c r="F26" s="265">
        <v>0</v>
      </c>
    </row>
    <row r="27" spans="1:6" ht="45" customHeight="1">
      <c r="A27" s="192" t="s">
        <v>595</v>
      </c>
      <c r="B27" s="262" t="s">
        <v>596</v>
      </c>
      <c r="C27" s="262"/>
      <c r="D27" s="262"/>
      <c r="E27" s="300">
        <f>SUM(E28)</f>
        <v>36510</v>
      </c>
      <c r="F27" s="300">
        <f>SUM(F28)</f>
        <v>36510</v>
      </c>
    </row>
    <row r="28" spans="1:6" ht="31.5" customHeight="1">
      <c r="A28" s="192" t="s">
        <v>540</v>
      </c>
      <c r="B28" s="262" t="s">
        <v>596</v>
      </c>
      <c r="C28" s="262" t="s">
        <v>496</v>
      </c>
      <c r="D28" s="262"/>
      <c r="E28" s="300">
        <f>SUM(E29,E34)</f>
        <v>36510</v>
      </c>
      <c r="F28" s="300">
        <f>SUM(F29,F34)</f>
        <v>36510</v>
      </c>
    </row>
    <row r="29" spans="1:6" ht="30.75" hidden="1" customHeight="1">
      <c r="A29" s="102" t="s">
        <v>597</v>
      </c>
      <c r="B29" s="264" t="s">
        <v>596</v>
      </c>
      <c r="C29" s="264" t="s">
        <v>497</v>
      </c>
      <c r="D29" s="264"/>
      <c r="E29" s="265"/>
      <c r="F29" s="265"/>
    </row>
    <row r="30" spans="1:6" ht="33" hidden="1" customHeight="1">
      <c r="A30" s="102" t="s">
        <v>424</v>
      </c>
      <c r="B30" s="264" t="s">
        <v>596</v>
      </c>
      <c r="C30" s="264" t="s">
        <v>498</v>
      </c>
      <c r="D30" s="264"/>
      <c r="E30" s="265"/>
      <c r="F30" s="265"/>
    </row>
    <row r="31" spans="1:6" ht="32.25" hidden="1" customHeight="1">
      <c r="A31" s="102" t="s">
        <v>426</v>
      </c>
      <c r="B31" s="264" t="s">
        <v>596</v>
      </c>
      <c r="C31" s="264" t="s">
        <v>498</v>
      </c>
      <c r="D31" s="264" t="s">
        <v>425</v>
      </c>
      <c r="E31" s="265"/>
      <c r="F31" s="265"/>
    </row>
    <row r="32" spans="1:6" ht="42" hidden="1" customHeight="1">
      <c r="A32" s="102" t="s">
        <v>377</v>
      </c>
      <c r="B32" s="264" t="s">
        <v>596</v>
      </c>
      <c r="C32" s="264" t="s">
        <v>499</v>
      </c>
      <c r="D32" s="264"/>
      <c r="E32" s="265"/>
      <c r="F32" s="265"/>
    </row>
    <row r="33" spans="1:6" ht="42" hidden="1" customHeight="1">
      <c r="A33" s="102" t="s">
        <v>422</v>
      </c>
      <c r="B33" s="264" t="s">
        <v>596</v>
      </c>
      <c r="C33" s="264" t="s">
        <v>499</v>
      </c>
      <c r="D33" s="264" t="s">
        <v>421</v>
      </c>
      <c r="E33" s="265"/>
      <c r="F33" s="300"/>
    </row>
    <row r="34" spans="1:6" ht="35.25" customHeight="1">
      <c r="A34" s="102" t="s">
        <v>419</v>
      </c>
      <c r="B34" s="264" t="s">
        <v>596</v>
      </c>
      <c r="C34" s="264" t="s">
        <v>500</v>
      </c>
      <c r="D34" s="264"/>
      <c r="E34" s="265">
        <f>SUM(E35,E37)</f>
        <v>36510</v>
      </c>
      <c r="F34" s="265">
        <f>SUM(F35,F37)</f>
        <v>36510</v>
      </c>
    </row>
    <row r="35" spans="1:6" ht="31.5" customHeight="1">
      <c r="A35" s="102" t="s">
        <v>424</v>
      </c>
      <c r="B35" s="264" t="s">
        <v>596</v>
      </c>
      <c r="C35" s="264" t="s">
        <v>501</v>
      </c>
      <c r="D35" s="264"/>
      <c r="E35" s="265">
        <f>SUM(E36)</f>
        <v>26000</v>
      </c>
      <c r="F35" s="265">
        <f>SUM(F36)</f>
        <v>26000</v>
      </c>
    </row>
    <row r="36" spans="1:6" ht="39" customHeight="1">
      <c r="A36" s="102" t="s">
        <v>426</v>
      </c>
      <c r="B36" s="264" t="s">
        <v>596</v>
      </c>
      <c r="C36" s="264" t="s">
        <v>501</v>
      </c>
      <c r="D36" s="264" t="s">
        <v>425</v>
      </c>
      <c r="E36" s="265">
        <v>26000</v>
      </c>
      <c r="F36" s="265">
        <v>26000</v>
      </c>
    </row>
    <row r="37" spans="1:6" ht="30" customHeight="1">
      <c r="A37" s="102" t="s">
        <v>377</v>
      </c>
      <c r="B37" s="264" t="s">
        <v>596</v>
      </c>
      <c r="C37" s="264" t="s">
        <v>502</v>
      </c>
      <c r="D37" s="264"/>
      <c r="E37" s="312">
        <f>E38+E39</f>
        <v>10510</v>
      </c>
      <c r="F37" s="312">
        <f>F38+F39</f>
        <v>10510</v>
      </c>
    </row>
    <row r="38" spans="1:6" ht="30.75" customHeight="1">
      <c r="A38" s="102" t="s">
        <v>422</v>
      </c>
      <c r="B38" s="264" t="s">
        <v>596</v>
      </c>
      <c r="C38" s="264" t="s">
        <v>502</v>
      </c>
      <c r="D38" s="264" t="s">
        <v>421</v>
      </c>
      <c r="E38" s="265">
        <v>10000</v>
      </c>
      <c r="F38" s="265">
        <v>10000</v>
      </c>
    </row>
    <row r="39" spans="1:6" ht="21.75" customHeight="1">
      <c r="A39" s="102" t="s">
        <v>53</v>
      </c>
      <c r="B39" s="264" t="s">
        <v>596</v>
      </c>
      <c r="C39" s="264" t="s">
        <v>502</v>
      </c>
      <c r="D39" s="264" t="s">
        <v>437</v>
      </c>
      <c r="E39" s="265">
        <v>510</v>
      </c>
      <c r="F39" s="265">
        <v>510</v>
      </c>
    </row>
    <row r="40" spans="1:6" ht="35.25" customHeight="1">
      <c r="A40" s="234" t="s">
        <v>617</v>
      </c>
      <c r="B40" s="262" t="s">
        <v>598</v>
      </c>
      <c r="C40" s="262"/>
      <c r="D40" s="262"/>
      <c r="E40" s="300">
        <f>SUM(E42,E48)</f>
        <v>9106</v>
      </c>
      <c r="F40" s="300">
        <f>SUM(F42,F48)</f>
        <v>9106</v>
      </c>
    </row>
    <row r="41" spans="1:6" ht="31.5" customHeight="1">
      <c r="A41" s="192" t="s">
        <v>538</v>
      </c>
      <c r="B41" s="262" t="s">
        <v>598</v>
      </c>
      <c r="C41" s="262" t="s">
        <v>496</v>
      </c>
      <c r="D41" s="262"/>
      <c r="E41" s="300">
        <f>SUM(E42)</f>
        <v>7541</v>
      </c>
      <c r="F41" s="300">
        <f>SUM(F42)</f>
        <v>7541</v>
      </c>
    </row>
    <row r="42" spans="1:6" ht="40.5" customHeight="1">
      <c r="A42" s="195" t="s">
        <v>428</v>
      </c>
      <c r="B42" s="264" t="s">
        <v>598</v>
      </c>
      <c r="C42" s="264" t="s">
        <v>521</v>
      </c>
      <c r="D42" s="264"/>
      <c r="E42" s="265">
        <f>SUM(E43,E45)</f>
        <v>7541</v>
      </c>
      <c r="F42" s="265">
        <f>SUM(F43,F45)</f>
        <v>7541</v>
      </c>
    </row>
    <row r="43" spans="1:6" ht="29.25" customHeight="1">
      <c r="A43" s="102" t="s">
        <v>424</v>
      </c>
      <c r="B43" s="264" t="s">
        <v>598</v>
      </c>
      <c r="C43" s="264" t="s">
        <v>522</v>
      </c>
      <c r="D43" s="264"/>
      <c r="E43" s="265">
        <f>SUM(E44)</f>
        <v>6811</v>
      </c>
      <c r="F43" s="265">
        <f>SUM(F44)</f>
        <v>6811</v>
      </c>
    </row>
    <row r="44" spans="1:6" ht="41.25" customHeight="1">
      <c r="A44" s="102" t="s">
        <v>426</v>
      </c>
      <c r="B44" s="264" t="s">
        <v>598</v>
      </c>
      <c r="C44" s="264" t="s">
        <v>522</v>
      </c>
      <c r="D44" s="264" t="s">
        <v>425</v>
      </c>
      <c r="E44" s="265">
        <v>6811</v>
      </c>
      <c r="F44" s="265">
        <v>6811</v>
      </c>
    </row>
    <row r="45" spans="1:6" ht="31.5" customHeight="1">
      <c r="A45" s="102" t="s">
        <v>377</v>
      </c>
      <c r="B45" s="264" t="s">
        <v>598</v>
      </c>
      <c r="C45" s="264" t="s">
        <v>523</v>
      </c>
      <c r="D45" s="264"/>
      <c r="E45" s="265">
        <f>E46+E47</f>
        <v>730</v>
      </c>
      <c r="F45" s="265">
        <f>F46+F47</f>
        <v>730</v>
      </c>
    </row>
    <row r="46" spans="1:6" ht="38.25" customHeight="1">
      <c r="A46" s="102" t="s">
        <v>422</v>
      </c>
      <c r="B46" s="264" t="s">
        <v>598</v>
      </c>
      <c r="C46" s="264" t="s">
        <v>523</v>
      </c>
      <c r="D46" s="264" t="s">
        <v>421</v>
      </c>
      <c r="E46" s="265">
        <v>720</v>
      </c>
      <c r="F46" s="265">
        <v>720</v>
      </c>
    </row>
    <row r="47" spans="1:6" ht="20.100000000000001" customHeight="1">
      <c r="A47" s="102" t="s">
        <v>53</v>
      </c>
      <c r="B47" s="264" t="s">
        <v>598</v>
      </c>
      <c r="C47" s="264" t="s">
        <v>523</v>
      </c>
      <c r="D47" s="264" t="s">
        <v>437</v>
      </c>
      <c r="E47" s="265">
        <v>10</v>
      </c>
      <c r="F47" s="265">
        <v>10</v>
      </c>
    </row>
    <row r="48" spans="1:6" ht="30" customHeight="1">
      <c r="A48" s="192" t="s">
        <v>537</v>
      </c>
      <c r="B48" s="262" t="s">
        <v>598</v>
      </c>
      <c r="C48" s="262" t="s">
        <v>75</v>
      </c>
      <c r="D48" s="264"/>
      <c r="E48" s="300">
        <f>SUM(E49)</f>
        <v>1565</v>
      </c>
      <c r="F48" s="300">
        <f>SUM(F49)</f>
        <v>1565</v>
      </c>
    </row>
    <row r="49" spans="1:6" ht="38.25" customHeight="1">
      <c r="A49" s="102" t="s">
        <v>429</v>
      </c>
      <c r="B49" s="264" t="s">
        <v>598</v>
      </c>
      <c r="C49" s="264" t="s">
        <v>503</v>
      </c>
      <c r="D49" s="264"/>
      <c r="E49" s="265">
        <f>SUM(E51,E53)</f>
        <v>1565</v>
      </c>
      <c r="F49" s="265">
        <f>SUM(F51,F53)</f>
        <v>1565</v>
      </c>
    </row>
    <row r="50" spans="1:6" ht="38.25" customHeight="1">
      <c r="A50" s="102" t="s">
        <v>424</v>
      </c>
      <c r="B50" s="264" t="s">
        <v>598</v>
      </c>
      <c r="C50" s="264" t="s">
        <v>504</v>
      </c>
      <c r="D50" s="264"/>
      <c r="E50" s="265">
        <f>SUM(E51)</f>
        <v>1445</v>
      </c>
      <c r="F50" s="265">
        <f>SUM(F51)</f>
        <v>1445</v>
      </c>
    </row>
    <row r="51" spans="1:6" ht="27" customHeight="1">
      <c r="A51" s="102" t="s">
        <v>426</v>
      </c>
      <c r="B51" s="264" t="s">
        <v>598</v>
      </c>
      <c r="C51" s="264" t="s">
        <v>504</v>
      </c>
      <c r="D51" s="264" t="s">
        <v>425</v>
      </c>
      <c r="E51" s="265">
        <v>1445</v>
      </c>
      <c r="F51" s="265">
        <v>1445</v>
      </c>
    </row>
    <row r="52" spans="1:6" ht="24.75" customHeight="1">
      <c r="A52" s="102" t="s">
        <v>377</v>
      </c>
      <c r="B52" s="264" t="s">
        <v>598</v>
      </c>
      <c r="C52" s="264" t="s">
        <v>768</v>
      </c>
      <c r="D52" s="264"/>
      <c r="E52" s="265">
        <v>120</v>
      </c>
      <c r="F52" s="265">
        <v>120</v>
      </c>
    </row>
    <row r="53" spans="1:6" ht="18" customHeight="1">
      <c r="A53" s="102" t="s">
        <v>422</v>
      </c>
      <c r="B53" s="264" t="s">
        <v>598</v>
      </c>
      <c r="C53" s="264" t="s">
        <v>768</v>
      </c>
      <c r="D53" s="264" t="s">
        <v>421</v>
      </c>
      <c r="E53" s="265">
        <v>120</v>
      </c>
      <c r="F53" s="265">
        <v>120</v>
      </c>
    </row>
    <row r="54" spans="1:6" ht="24" customHeight="1">
      <c r="A54" s="235" t="s">
        <v>99</v>
      </c>
      <c r="B54" s="262" t="s">
        <v>98</v>
      </c>
      <c r="C54" s="262"/>
      <c r="D54" s="264"/>
      <c r="E54" s="300">
        <f>SUM(E55)</f>
        <v>335</v>
      </c>
      <c r="F54" s="300">
        <f>SUM(F55)</f>
        <v>335</v>
      </c>
    </row>
    <row r="55" spans="1:6" ht="24" hidden="1" customHeight="1">
      <c r="A55" s="236" t="s">
        <v>860</v>
      </c>
      <c r="B55" s="264" t="s">
        <v>98</v>
      </c>
      <c r="C55" s="264" t="s">
        <v>505</v>
      </c>
      <c r="D55" s="264"/>
      <c r="E55" s="265">
        <f>SUM(E56,E58)</f>
        <v>335</v>
      </c>
      <c r="F55" s="265">
        <f>SUM(F56,F58)</f>
        <v>335</v>
      </c>
    </row>
    <row r="56" spans="1:6" ht="23.25" hidden="1" customHeight="1">
      <c r="A56" s="236" t="s">
        <v>861</v>
      </c>
      <c r="B56" s="264" t="s">
        <v>98</v>
      </c>
      <c r="C56" s="264" t="s">
        <v>862</v>
      </c>
      <c r="D56" s="262"/>
      <c r="E56" s="265">
        <f>E57</f>
        <v>0</v>
      </c>
      <c r="F56" s="265">
        <f>F57</f>
        <v>0</v>
      </c>
    </row>
    <row r="57" spans="1:6" ht="30" hidden="1" customHeight="1">
      <c r="A57" s="102" t="s">
        <v>422</v>
      </c>
      <c r="B57" s="264" t="s">
        <v>98</v>
      </c>
      <c r="C57" s="264" t="s">
        <v>766</v>
      </c>
      <c r="D57" s="264" t="s">
        <v>421</v>
      </c>
      <c r="E57" s="265">
        <v>0</v>
      </c>
      <c r="F57" s="265">
        <v>0</v>
      </c>
    </row>
    <row r="58" spans="1:6" ht="33" customHeight="1">
      <c r="A58" s="102" t="s">
        <v>859</v>
      </c>
      <c r="B58" s="264" t="s">
        <v>98</v>
      </c>
      <c r="C58" s="264" t="s">
        <v>863</v>
      </c>
      <c r="D58" s="264"/>
      <c r="E58" s="265">
        <f>E59</f>
        <v>335</v>
      </c>
      <c r="F58" s="265">
        <f>F59</f>
        <v>335</v>
      </c>
    </row>
    <row r="59" spans="1:6" ht="39" customHeight="1">
      <c r="A59" s="102" t="s">
        <v>422</v>
      </c>
      <c r="B59" s="264" t="s">
        <v>98</v>
      </c>
      <c r="C59" s="264" t="s">
        <v>766</v>
      </c>
      <c r="D59" s="264" t="s">
        <v>421</v>
      </c>
      <c r="E59" s="265">
        <v>335</v>
      </c>
      <c r="F59" s="265">
        <v>335</v>
      </c>
    </row>
    <row r="60" spans="1:6" ht="23.25" customHeight="1">
      <c r="A60" s="192" t="s">
        <v>52</v>
      </c>
      <c r="B60" s="262" t="s">
        <v>599</v>
      </c>
      <c r="C60" s="262"/>
      <c r="D60" s="262"/>
      <c r="E60" s="300">
        <v>3000</v>
      </c>
      <c r="F60" s="300">
        <v>3000</v>
      </c>
    </row>
    <row r="61" spans="1:6" ht="30" customHeight="1">
      <c r="A61" s="102" t="s">
        <v>24</v>
      </c>
      <c r="B61" s="264" t="s">
        <v>599</v>
      </c>
      <c r="C61" s="264" t="s">
        <v>506</v>
      </c>
      <c r="D61" s="264"/>
      <c r="E61" s="265">
        <v>3000</v>
      </c>
      <c r="F61" s="265">
        <v>3000</v>
      </c>
    </row>
    <row r="62" spans="1:6" ht="23.25" customHeight="1">
      <c r="A62" s="102" t="s">
        <v>52</v>
      </c>
      <c r="B62" s="264" t="s">
        <v>599</v>
      </c>
      <c r="C62" s="264" t="s">
        <v>507</v>
      </c>
      <c r="D62" s="264"/>
      <c r="E62" s="265">
        <f>E63</f>
        <v>3000</v>
      </c>
      <c r="F62" s="265">
        <f>F63</f>
        <v>3000</v>
      </c>
    </row>
    <row r="63" spans="1:6" ht="23.25" customHeight="1">
      <c r="A63" s="102" t="s">
        <v>600</v>
      </c>
      <c r="B63" s="264" t="s">
        <v>599</v>
      </c>
      <c r="C63" s="264" t="s">
        <v>508</v>
      </c>
      <c r="D63" s="264"/>
      <c r="E63" s="265">
        <v>3000</v>
      </c>
      <c r="F63" s="265">
        <v>3000</v>
      </c>
    </row>
    <row r="64" spans="1:6" ht="30.75" customHeight="1">
      <c r="A64" s="219" t="s">
        <v>205</v>
      </c>
      <c r="B64" s="264" t="s">
        <v>599</v>
      </c>
      <c r="C64" s="264" t="s">
        <v>508</v>
      </c>
      <c r="D64" s="264" t="s">
        <v>203</v>
      </c>
      <c r="E64" s="265">
        <v>3000</v>
      </c>
      <c r="F64" s="265">
        <v>3000</v>
      </c>
    </row>
    <row r="65" spans="1:6" ht="33.75" customHeight="1">
      <c r="A65" s="237" t="s">
        <v>464</v>
      </c>
      <c r="B65" s="262" t="s">
        <v>296</v>
      </c>
      <c r="C65" s="262"/>
      <c r="D65" s="262"/>
      <c r="E65" s="300">
        <f>SUM(E67)</f>
        <v>382.5</v>
      </c>
      <c r="F65" s="300">
        <f>SUM(F67)</f>
        <v>382.5</v>
      </c>
    </row>
    <row r="66" spans="1:6" ht="33" customHeight="1">
      <c r="A66" s="192" t="s">
        <v>537</v>
      </c>
      <c r="B66" s="264" t="s">
        <v>296</v>
      </c>
      <c r="C66" s="264" t="s">
        <v>509</v>
      </c>
      <c r="D66" s="264"/>
      <c r="E66" s="265">
        <f>E67</f>
        <v>382.5</v>
      </c>
      <c r="F66" s="265">
        <f>F67</f>
        <v>382.5</v>
      </c>
    </row>
    <row r="67" spans="1:6" ht="31.5" customHeight="1">
      <c r="A67" s="219" t="s">
        <v>430</v>
      </c>
      <c r="B67" s="264" t="s">
        <v>296</v>
      </c>
      <c r="C67" s="264" t="s">
        <v>510</v>
      </c>
      <c r="D67" s="264"/>
      <c r="E67" s="265">
        <f>E68</f>
        <v>382.5</v>
      </c>
      <c r="F67" s="265">
        <f>F68</f>
        <v>382.5</v>
      </c>
    </row>
    <row r="68" spans="1:6" ht="28.5" customHeight="1">
      <c r="A68" s="102" t="s">
        <v>548</v>
      </c>
      <c r="B68" s="264" t="s">
        <v>296</v>
      </c>
      <c r="C68" s="264" t="s">
        <v>511</v>
      </c>
      <c r="D68" s="264"/>
      <c r="E68" s="265">
        <f>E69+E70</f>
        <v>382.5</v>
      </c>
      <c r="F68" s="265">
        <f>F69+F70</f>
        <v>382.5</v>
      </c>
    </row>
    <row r="69" spans="1:6" ht="33.75" customHeight="1">
      <c r="A69" s="102" t="s">
        <v>426</v>
      </c>
      <c r="B69" s="264" t="s">
        <v>296</v>
      </c>
      <c r="C69" s="264" t="s">
        <v>512</v>
      </c>
      <c r="D69" s="264" t="s">
        <v>425</v>
      </c>
      <c r="E69" s="265">
        <v>320</v>
      </c>
      <c r="F69" s="265">
        <v>320</v>
      </c>
    </row>
    <row r="70" spans="1:6" ht="30.75" customHeight="1">
      <c r="A70" s="102" t="s">
        <v>422</v>
      </c>
      <c r="B70" s="264" t="s">
        <v>296</v>
      </c>
      <c r="C70" s="264" t="s">
        <v>512</v>
      </c>
      <c r="D70" s="264" t="s">
        <v>421</v>
      </c>
      <c r="E70" s="265">
        <v>62.5</v>
      </c>
      <c r="F70" s="265">
        <v>62.5</v>
      </c>
    </row>
    <row r="71" spans="1:6" ht="21.75" customHeight="1">
      <c r="A71" s="237" t="s">
        <v>603</v>
      </c>
      <c r="B71" s="262" t="s">
        <v>604</v>
      </c>
      <c r="C71" s="262"/>
      <c r="D71" s="262"/>
      <c r="E71" s="300">
        <f>SUM(E72)</f>
        <v>2911.7</v>
      </c>
      <c r="F71" s="300">
        <f>SUM(F72)</f>
        <v>3010</v>
      </c>
    </row>
    <row r="72" spans="1:6" ht="24" customHeight="1">
      <c r="A72" s="219" t="s">
        <v>24</v>
      </c>
      <c r="B72" s="264" t="s">
        <v>605</v>
      </c>
      <c r="C72" s="264" t="s">
        <v>643</v>
      </c>
      <c r="D72" s="264"/>
      <c r="E72" s="265">
        <f>E73+E76</f>
        <v>2911.7</v>
      </c>
      <c r="F72" s="265">
        <f>F73+F76</f>
        <v>3010</v>
      </c>
    </row>
    <row r="73" spans="1:6" ht="27.75" customHeight="1">
      <c r="A73" s="219" t="s">
        <v>192</v>
      </c>
      <c r="B73" s="264" t="s">
        <v>605</v>
      </c>
      <c r="C73" s="264" t="s">
        <v>524</v>
      </c>
      <c r="D73" s="264"/>
      <c r="E73" s="265">
        <f>E74</f>
        <v>1540</v>
      </c>
      <c r="F73" s="265">
        <f>F74</f>
        <v>1540</v>
      </c>
    </row>
    <row r="74" spans="1:6" ht="22.5" customHeight="1">
      <c r="A74" s="219" t="s">
        <v>435</v>
      </c>
      <c r="B74" s="264" t="s">
        <v>605</v>
      </c>
      <c r="C74" s="264" t="s">
        <v>644</v>
      </c>
      <c r="D74" s="264"/>
      <c r="E74" s="265">
        <f>E75</f>
        <v>1540</v>
      </c>
      <c r="F74" s="265">
        <f>F75</f>
        <v>1540</v>
      </c>
    </row>
    <row r="75" spans="1:6" ht="18.75" customHeight="1">
      <c r="A75" s="219" t="s">
        <v>208</v>
      </c>
      <c r="B75" s="264" t="s">
        <v>605</v>
      </c>
      <c r="C75" s="264" t="s">
        <v>644</v>
      </c>
      <c r="D75" s="264" t="s">
        <v>209</v>
      </c>
      <c r="E75" s="265">
        <v>1540</v>
      </c>
      <c r="F75" s="265">
        <v>1540</v>
      </c>
    </row>
    <row r="76" spans="1:6" ht="24" customHeight="1">
      <c r="A76" s="219" t="s">
        <v>193</v>
      </c>
      <c r="B76" s="264" t="s">
        <v>605</v>
      </c>
      <c r="C76" s="264" t="s">
        <v>645</v>
      </c>
      <c r="D76" s="264"/>
      <c r="E76" s="265">
        <f>E77</f>
        <v>1371.7</v>
      </c>
      <c r="F76" s="265">
        <f>F77</f>
        <v>1470</v>
      </c>
    </row>
    <row r="77" spans="1:6" ht="36.75" customHeight="1">
      <c r="A77" s="219" t="s">
        <v>435</v>
      </c>
      <c r="B77" s="264" t="s">
        <v>605</v>
      </c>
      <c r="C77" s="264" t="s">
        <v>646</v>
      </c>
      <c r="D77" s="264"/>
      <c r="E77" s="265">
        <f>E78</f>
        <v>1371.7</v>
      </c>
      <c r="F77" s="265">
        <f>F78</f>
        <v>1470</v>
      </c>
    </row>
    <row r="78" spans="1:6" ht="21" customHeight="1">
      <c r="A78" s="219" t="s">
        <v>208</v>
      </c>
      <c r="B78" s="264" t="s">
        <v>605</v>
      </c>
      <c r="C78" s="264" t="s">
        <v>646</v>
      </c>
      <c r="D78" s="264" t="s">
        <v>209</v>
      </c>
      <c r="E78" s="265">
        <v>1371.7</v>
      </c>
      <c r="F78" s="265">
        <v>1470</v>
      </c>
    </row>
    <row r="79" spans="1:6" ht="31.5" customHeight="1">
      <c r="A79" s="237" t="s">
        <v>343</v>
      </c>
      <c r="B79" s="262" t="s">
        <v>344</v>
      </c>
      <c r="C79" s="262"/>
      <c r="D79" s="262"/>
      <c r="E79" s="300">
        <f>E80+E87</f>
        <v>7295</v>
      </c>
      <c r="F79" s="300">
        <f>F80+F87</f>
        <v>7295</v>
      </c>
    </row>
    <row r="80" spans="1:6" ht="42.75" customHeight="1">
      <c r="A80" s="237" t="s">
        <v>318</v>
      </c>
      <c r="B80" s="262" t="s">
        <v>423</v>
      </c>
      <c r="C80" s="262"/>
      <c r="D80" s="262"/>
      <c r="E80" s="300">
        <f>E81</f>
        <v>6720</v>
      </c>
      <c r="F80" s="300">
        <f>SUM(F82)</f>
        <v>6720</v>
      </c>
    </row>
    <row r="81" spans="1:6" ht="38.25" customHeight="1">
      <c r="A81" s="237" t="s">
        <v>1225</v>
      </c>
      <c r="B81" s="262" t="s">
        <v>423</v>
      </c>
      <c r="C81" s="262" t="s">
        <v>529</v>
      </c>
      <c r="D81" s="264"/>
      <c r="E81" s="265">
        <f>SUM(E83)</f>
        <v>6720</v>
      </c>
      <c r="F81" s="265">
        <f>SUM(F82)</f>
        <v>6720</v>
      </c>
    </row>
    <row r="82" spans="1:6" ht="45" customHeight="1">
      <c r="A82" s="239" t="s">
        <v>683</v>
      </c>
      <c r="B82" s="264" t="s">
        <v>423</v>
      </c>
      <c r="C82" s="264" t="s">
        <v>690</v>
      </c>
      <c r="D82" s="264"/>
      <c r="E82" s="265">
        <f>E83</f>
        <v>6720</v>
      </c>
      <c r="F82" s="265">
        <f>SUM(F83)</f>
        <v>6720</v>
      </c>
    </row>
    <row r="83" spans="1:6" ht="35.25" customHeight="1">
      <c r="A83" s="241" t="s">
        <v>382</v>
      </c>
      <c r="B83" s="264" t="s">
        <v>423</v>
      </c>
      <c r="C83" s="264" t="s">
        <v>691</v>
      </c>
      <c r="D83" s="264"/>
      <c r="E83" s="265">
        <f>SUM(E84:E86)</f>
        <v>6720</v>
      </c>
      <c r="F83" s="265">
        <f>SUM(F84:F86)</f>
        <v>6720</v>
      </c>
    </row>
    <row r="84" spans="1:6" ht="28.5" customHeight="1">
      <c r="A84" s="102" t="s">
        <v>314</v>
      </c>
      <c r="B84" s="264" t="s">
        <v>423</v>
      </c>
      <c r="C84" s="264" t="s">
        <v>691</v>
      </c>
      <c r="D84" s="264" t="s">
        <v>311</v>
      </c>
      <c r="E84" s="265">
        <v>4700</v>
      </c>
      <c r="F84" s="265">
        <v>4700</v>
      </c>
    </row>
    <row r="85" spans="1:6" ht="45" customHeight="1">
      <c r="A85" s="102" t="s">
        <v>422</v>
      </c>
      <c r="B85" s="269" t="s">
        <v>423</v>
      </c>
      <c r="C85" s="264" t="s">
        <v>691</v>
      </c>
      <c r="D85" s="269" t="s">
        <v>421</v>
      </c>
      <c r="E85" s="305">
        <v>2000</v>
      </c>
      <c r="F85" s="305">
        <v>2000</v>
      </c>
    </row>
    <row r="86" spans="1:6" ht="30" customHeight="1">
      <c r="A86" s="102" t="s">
        <v>53</v>
      </c>
      <c r="B86" s="269" t="s">
        <v>423</v>
      </c>
      <c r="C86" s="264" t="s">
        <v>691</v>
      </c>
      <c r="D86" s="269" t="s">
        <v>437</v>
      </c>
      <c r="E86" s="305">
        <v>20</v>
      </c>
      <c r="F86" s="305">
        <v>20</v>
      </c>
    </row>
    <row r="87" spans="1:6" ht="33.75" customHeight="1">
      <c r="A87" s="192" t="s">
        <v>893</v>
      </c>
      <c r="B87" s="266" t="s">
        <v>147</v>
      </c>
      <c r="C87" s="262" t="s">
        <v>894</v>
      </c>
      <c r="D87" s="269"/>
      <c r="E87" s="306">
        <f>SUM(E88,E92,E96,E100)</f>
        <v>575</v>
      </c>
      <c r="F87" s="306">
        <f>SUM(F88,F92,F96,F100)</f>
        <v>575</v>
      </c>
    </row>
    <row r="88" spans="1:6" ht="38.25">
      <c r="A88" s="238" t="s">
        <v>1246</v>
      </c>
      <c r="B88" s="262" t="s">
        <v>147</v>
      </c>
      <c r="C88" s="262" t="s">
        <v>513</v>
      </c>
      <c r="D88" s="262"/>
      <c r="E88" s="300">
        <f>SUM(E90)</f>
        <v>300</v>
      </c>
      <c r="F88" s="300">
        <f>SUM(F90)</f>
        <v>300</v>
      </c>
    </row>
    <row r="89" spans="1:6" ht="25.5">
      <c r="A89" s="239" t="s">
        <v>679</v>
      </c>
      <c r="B89" s="264" t="s">
        <v>147</v>
      </c>
      <c r="C89" s="264" t="s">
        <v>692</v>
      </c>
      <c r="D89" s="262"/>
      <c r="E89" s="265">
        <f>SUM(E90)</f>
        <v>300</v>
      </c>
      <c r="F89" s="265">
        <f>SUM(F90)</f>
        <v>300</v>
      </c>
    </row>
    <row r="90" spans="1:6" ht="38.25">
      <c r="A90" s="239" t="s">
        <v>772</v>
      </c>
      <c r="B90" s="264" t="s">
        <v>147</v>
      </c>
      <c r="C90" s="264" t="s">
        <v>693</v>
      </c>
      <c r="D90" s="264"/>
      <c r="E90" s="265">
        <f>SUM(E91)</f>
        <v>300</v>
      </c>
      <c r="F90" s="265">
        <f>SUM(F91)</f>
        <v>300</v>
      </c>
    </row>
    <row r="91" spans="1:6" ht="33.75" customHeight="1">
      <c r="A91" s="102" t="s">
        <v>422</v>
      </c>
      <c r="B91" s="264" t="s">
        <v>147</v>
      </c>
      <c r="C91" s="264" t="s">
        <v>693</v>
      </c>
      <c r="D91" s="264" t="s">
        <v>421</v>
      </c>
      <c r="E91" s="265">
        <v>300</v>
      </c>
      <c r="F91" s="265">
        <v>300</v>
      </c>
    </row>
    <row r="92" spans="1:6" ht="19.5" customHeight="1">
      <c r="A92" s="238" t="s">
        <v>1247</v>
      </c>
      <c r="B92" s="262" t="s">
        <v>147</v>
      </c>
      <c r="C92" s="262" t="s">
        <v>514</v>
      </c>
      <c r="D92" s="262"/>
      <c r="E92" s="300">
        <f>SUM(E94)</f>
        <v>55</v>
      </c>
      <c r="F92" s="300">
        <f>SUM(F94)</f>
        <v>55</v>
      </c>
    </row>
    <row r="93" spans="1:6" ht="29.25" customHeight="1">
      <c r="A93" s="239" t="s">
        <v>678</v>
      </c>
      <c r="B93" s="264" t="s">
        <v>147</v>
      </c>
      <c r="C93" s="264" t="s">
        <v>694</v>
      </c>
      <c r="D93" s="262"/>
      <c r="E93" s="265">
        <f>SUM(E94)</f>
        <v>55</v>
      </c>
      <c r="F93" s="305">
        <f>SUM(F94)</f>
        <v>55</v>
      </c>
    </row>
    <row r="94" spans="1:6" ht="29.25" customHeight="1">
      <c r="A94" s="239" t="s">
        <v>773</v>
      </c>
      <c r="B94" s="264" t="s">
        <v>147</v>
      </c>
      <c r="C94" s="264" t="s">
        <v>695</v>
      </c>
      <c r="D94" s="264"/>
      <c r="E94" s="265">
        <f>SUM(E95)</f>
        <v>55</v>
      </c>
      <c r="F94" s="265">
        <f>SUM(F95)</f>
        <v>55</v>
      </c>
    </row>
    <row r="95" spans="1:6" ht="41.25" customHeight="1">
      <c r="A95" s="102" t="s">
        <v>422</v>
      </c>
      <c r="B95" s="264" t="s">
        <v>147</v>
      </c>
      <c r="C95" s="264" t="s">
        <v>695</v>
      </c>
      <c r="D95" s="264" t="s">
        <v>421</v>
      </c>
      <c r="E95" s="265">
        <v>55</v>
      </c>
      <c r="F95" s="265">
        <v>55</v>
      </c>
    </row>
    <row r="96" spans="1:6" ht="36.75" customHeight="1">
      <c r="A96" s="238" t="s">
        <v>774</v>
      </c>
      <c r="B96" s="262" t="s">
        <v>147</v>
      </c>
      <c r="C96" s="262" t="s">
        <v>515</v>
      </c>
      <c r="D96" s="262"/>
      <c r="E96" s="300">
        <f>SUM(E98)</f>
        <v>120</v>
      </c>
      <c r="F96" s="300">
        <f>SUM(F98)</f>
        <v>120</v>
      </c>
    </row>
    <row r="97" spans="1:6" ht="31.5" customHeight="1">
      <c r="A97" s="239" t="s">
        <v>680</v>
      </c>
      <c r="B97" s="264" t="s">
        <v>147</v>
      </c>
      <c r="C97" s="264" t="s">
        <v>752</v>
      </c>
      <c r="D97" s="262"/>
      <c r="E97" s="265">
        <f>SUM(E98)</f>
        <v>120</v>
      </c>
      <c r="F97" s="265">
        <f>SUM(F98)</f>
        <v>120</v>
      </c>
    </row>
    <row r="98" spans="1:6" ht="21.75" customHeight="1">
      <c r="A98" s="239" t="s">
        <v>873</v>
      </c>
      <c r="B98" s="264" t="s">
        <v>147</v>
      </c>
      <c r="C98" s="264" t="s">
        <v>747</v>
      </c>
      <c r="D98" s="264"/>
      <c r="E98" s="265">
        <f>SUM(E99)</f>
        <v>120</v>
      </c>
      <c r="F98" s="265">
        <f>F99</f>
        <v>120</v>
      </c>
    </row>
    <row r="99" spans="1:6" ht="36.75" customHeight="1">
      <c r="A99" s="102" t="s">
        <v>422</v>
      </c>
      <c r="B99" s="264" t="s">
        <v>147</v>
      </c>
      <c r="C99" s="264" t="s">
        <v>747</v>
      </c>
      <c r="D99" s="264" t="s">
        <v>421</v>
      </c>
      <c r="E99" s="265">
        <v>120</v>
      </c>
      <c r="F99" s="265">
        <v>120</v>
      </c>
    </row>
    <row r="100" spans="1:6" ht="24.75" customHeight="1">
      <c r="A100" s="238" t="s">
        <v>1248</v>
      </c>
      <c r="B100" s="262" t="s">
        <v>147</v>
      </c>
      <c r="C100" s="262" t="s">
        <v>516</v>
      </c>
      <c r="D100" s="262"/>
      <c r="E100" s="300">
        <f>SUM(E102)</f>
        <v>100</v>
      </c>
      <c r="F100" s="300">
        <f>SUM(F102)</f>
        <v>100</v>
      </c>
    </row>
    <row r="101" spans="1:6" ht="54.75" customHeight="1">
      <c r="A101" s="239" t="s">
        <v>681</v>
      </c>
      <c r="B101" s="264" t="s">
        <v>147</v>
      </c>
      <c r="C101" s="264" t="s">
        <v>696</v>
      </c>
      <c r="D101" s="262"/>
      <c r="E101" s="265">
        <f>SUM(E102)</f>
        <v>100</v>
      </c>
      <c r="F101" s="300">
        <f>SUM(F102)</f>
        <v>100</v>
      </c>
    </row>
    <row r="102" spans="1:6" ht="45" customHeight="1">
      <c r="A102" s="239" t="s">
        <v>775</v>
      </c>
      <c r="B102" s="264" t="s">
        <v>147</v>
      </c>
      <c r="C102" s="264" t="s">
        <v>697</v>
      </c>
      <c r="D102" s="264"/>
      <c r="E102" s="265">
        <f>SUM(E103)</f>
        <v>100</v>
      </c>
      <c r="F102" s="265">
        <f>SUM(F103)</f>
        <v>100</v>
      </c>
    </row>
    <row r="103" spans="1:6" ht="33" customHeight="1">
      <c r="A103" s="102" t="s">
        <v>422</v>
      </c>
      <c r="B103" s="264" t="s">
        <v>147</v>
      </c>
      <c r="C103" s="264" t="s">
        <v>697</v>
      </c>
      <c r="D103" s="264" t="s">
        <v>421</v>
      </c>
      <c r="E103" s="265">
        <v>100</v>
      </c>
      <c r="F103" s="265">
        <v>100</v>
      </c>
    </row>
    <row r="104" spans="1:6" ht="19.5" customHeight="1">
      <c r="A104" s="192" t="s">
        <v>345</v>
      </c>
      <c r="B104" s="266" t="s">
        <v>346</v>
      </c>
      <c r="C104" s="266"/>
      <c r="D104" s="266"/>
      <c r="E104" s="306">
        <f>SUM(E107,E115,E123)+E105</f>
        <v>56238.5</v>
      </c>
      <c r="F104" s="306">
        <f>SUM(F107,F115,F123)+F105</f>
        <v>56238.5</v>
      </c>
    </row>
    <row r="105" spans="1:6" ht="33" hidden="1" customHeight="1">
      <c r="A105" s="238" t="s">
        <v>1188</v>
      </c>
      <c r="B105" s="267" t="s">
        <v>1170</v>
      </c>
      <c r="C105" s="267"/>
      <c r="D105" s="266"/>
      <c r="E105" s="306">
        <f>E106</f>
        <v>0</v>
      </c>
      <c r="F105" s="265">
        <v>0</v>
      </c>
    </row>
    <row r="106" spans="1:6" ht="27.75" hidden="1" customHeight="1">
      <c r="A106" s="102" t="s">
        <v>422</v>
      </c>
      <c r="B106" s="268" t="s">
        <v>1170</v>
      </c>
      <c r="C106" s="268" t="s">
        <v>1187</v>
      </c>
      <c r="D106" s="269" t="s">
        <v>421</v>
      </c>
      <c r="E106" s="305">
        <v>0</v>
      </c>
      <c r="F106" s="265">
        <v>0</v>
      </c>
    </row>
    <row r="107" spans="1:6" ht="24" customHeight="1">
      <c r="A107" s="192" t="s">
        <v>541</v>
      </c>
      <c r="B107" s="262" t="s">
        <v>627</v>
      </c>
      <c r="C107" s="262"/>
      <c r="D107" s="266"/>
      <c r="E107" s="306">
        <f>SUM(E108)</f>
        <v>6106</v>
      </c>
      <c r="F107" s="306">
        <f>SUM(F108)</f>
        <v>6106</v>
      </c>
    </row>
    <row r="108" spans="1:6" ht="25.5" customHeight="1">
      <c r="A108" s="192" t="s">
        <v>538</v>
      </c>
      <c r="B108" s="262" t="s">
        <v>627</v>
      </c>
      <c r="C108" s="262" t="s">
        <v>496</v>
      </c>
      <c r="D108" s="262"/>
      <c r="E108" s="300">
        <f>SUM(E109)</f>
        <v>6106</v>
      </c>
      <c r="F108" s="300">
        <f>SUM(F109)</f>
        <v>6106</v>
      </c>
    </row>
    <row r="109" spans="1:6" ht="45" customHeight="1">
      <c r="A109" s="102" t="s">
        <v>309</v>
      </c>
      <c r="B109" s="264" t="s">
        <v>627</v>
      </c>
      <c r="C109" s="264" t="s">
        <v>525</v>
      </c>
      <c r="D109" s="264"/>
      <c r="E109" s="265">
        <f>SUM(E110,E112)</f>
        <v>6106</v>
      </c>
      <c r="F109" s="265">
        <f>SUM(F110,F112)</f>
        <v>6106</v>
      </c>
    </row>
    <row r="110" spans="1:6" ht="25.5" customHeight="1">
      <c r="A110" s="102" t="s">
        <v>424</v>
      </c>
      <c r="B110" s="264" t="s">
        <v>627</v>
      </c>
      <c r="C110" s="264" t="s">
        <v>526</v>
      </c>
      <c r="D110" s="264"/>
      <c r="E110" s="265">
        <f>SUM(E111)</f>
        <v>5066</v>
      </c>
      <c r="F110" s="265">
        <f>SUM(F111)</f>
        <v>5066</v>
      </c>
    </row>
    <row r="111" spans="1:6" ht="30.75" customHeight="1">
      <c r="A111" s="102" t="s">
        <v>426</v>
      </c>
      <c r="B111" s="264" t="s">
        <v>627</v>
      </c>
      <c r="C111" s="264" t="s">
        <v>526</v>
      </c>
      <c r="D111" s="264" t="s">
        <v>425</v>
      </c>
      <c r="E111" s="265">
        <v>5066</v>
      </c>
      <c r="F111" s="265">
        <v>5066</v>
      </c>
    </row>
    <row r="112" spans="1:6" ht="29.25" customHeight="1">
      <c r="A112" s="102" t="s">
        <v>427</v>
      </c>
      <c r="B112" s="264" t="s">
        <v>627</v>
      </c>
      <c r="C112" s="264" t="s">
        <v>527</v>
      </c>
      <c r="D112" s="264"/>
      <c r="E112" s="265">
        <f>SUM(E113:E114)</f>
        <v>1040</v>
      </c>
      <c r="F112" s="265">
        <f>SUM(F113:F114)</f>
        <v>1040</v>
      </c>
    </row>
    <row r="113" spans="1:6" ht="28.5" customHeight="1">
      <c r="A113" s="102" t="s">
        <v>422</v>
      </c>
      <c r="B113" s="264" t="s">
        <v>627</v>
      </c>
      <c r="C113" s="264" t="s">
        <v>527</v>
      </c>
      <c r="D113" s="264" t="s">
        <v>421</v>
      </c>
      <c r="E113" s="265">
        <v>1000</v>
      </c>
      <c r="F113" s="265">
        <v>1000</v>
      </c>
    </row>
    <row r="114" spans="1:6" ht="32.25" customHeight="1">
      <c r="A114" s="102" t="s">
        <v>53</v>
      </c>
      <c r="B114" s="264" t="s">
        <v>627</v>
      </c>
      <c r="C114" s="264" t="s">
        <v>527</v>
      </c>
      <c r="D114" s="264" t="s">
        <v>437</v>
      </c>
      <c r="E114" s="265">
        <v>40</v>
      </c>
      <c r="F114" s="265">
        <v>40</v>
      </c>
    </row>
    <row r="115" spans="1:6" ht="22.5" customHeight="1">
      <c r="A115" s="192" t="s">
        <v>270</v>
      </c>
      <c r="B115" s="262" t="s">
        <v>271</v>
      </c>
      <c r="C115" s="262"/>
      <c r="D115" s="262"/>
      <c r="E115" s="300">
        <f>SUM(E116)</f>
        <v>44032.5</v>
      </c>
      <c r="F115" s="300">
        <f t="shared" ref="F115" si="0">SUM(F116)</f>
        <v>44032.5</v>
      </c>
    </row>
    <row r="116" spans="1:6" ht="42" customHeight="1">
      <c r="A116" s="192" t="s">
        <v>1226</v>
      </c>
      <c r="B116" s="262" t="s">
        <v>271</v>
      </c>
      <c r="C116" s="262" t="s">
        <v>530</v>
      </c>
      <c r="D116" s="262"/>
      <c r="E116" s="300">
        <f>E117+E122</f>
        <v>44032.5</v>
      </c>
      <c r="F116" s="300">
        <f>F117+F122</f>
        <v>44032.5</v>
      </c>
    </row>
    <row r="117" spans="1:6" ht="25.5">
      <c r="A117" s="239" t="s">
        <v>871</v>
      </c>
      <c r="B117" s="264" t="s">
        <v>271</v>
      </c>
      <c r="C117" s="264" t="s">
        <v>700</v>
      </c>
      <c r="D117" s="262"/>
      <c r="E117" s="265">
        <f>E118+E120</f>
        <v>21052</v>
      </c>
      <c r="F117" s="265">
        <f>F118+F120</f>
        <v>21052</v>
      </c>
    </row>
    <row r="118" spans="1:6" ht="34.5" customHeight="1">
      <c r="A118" s="242" t="s">
        <v>699</v>
      </c>
      <c r="B118" s="264" t="s">
        <v>271</v>
      </c>
      <c r="C118" s="264" t="s">
        <v>701</v>
      </c>
      <c r="D118" s="264"/>
      <c r="E118" s="265">
        <f>SUM(E119)</f>
        <v>18552</v>
      </c>
      <c r="F118" s="265">
        <f>SUM(F119)</f>
        <v>18552</v>
      </c>
    </row>
    <row r="119" spans="1:6" ht="31.5" customHeight="1">
      <c r="A119" s="102" t="s">
        <v>422</v>
      </c>
      <c r="B119" s="264" t="s">
        <v>271</v>
      </c>
      <c r="C119" s="264" t="s">
        <v>701</v>
      </c>
      <c r="D119" s="264" t="s">
        <v>421</v>
      </c>
      <c r="E119" s="265">
        <v>18552</v>
      </c>
      <c r="F119" s="265">
        <v>18552</v>
      </c>
    </row>
    <row r="120" spans="1:6" ht="21.75" customHeight="1">
      <c r="A120" s="102" t="s">
        <v>23</v>
      </c>
      <c r="B120" s="264" t="s">
        <v>271</v>
      </c>
      <c r="C120" s="264" t="s">
        <v>750</v>
      </c>
      <c r="D120" s="264"/>
      <c r="E120" s="265">
        <f>E121</f>
        <v>2500</v>
      </c>
      <c r="F120" s="265">
        <f>F121</f>
        <v>2500</v>
      </c>
    </row>
    <row r="121" spans="1:6" ht="35.25" customHeight="1">
      <c r="A121" s="102" t="s">
        <v>422</v>
      </c>
      <c r="B121" s="264" t="s">
        <v>271</v>
      </c>
      <c r="C121" s="264" t="s">
        <v>750</v>
      </c>
      <c r="D121" s="264" t="s">
        <v>421</v>
      </c>
      <c r="E121" s="265">
        <v>2500</v>
      </c>
      <c r="F121" s="265">
        <v>2500</v>
      </c>
    </row>
    <row r="122" spans="1:6" ht="41.25" customHeight="1">
      <c r="A122" s="102" t="s">
        <v>1004</v>
      </c>
      <c r="B122" s="263" t="s">
        <v>271</v>
      </c>
      <c r="C122" s="264" t="s">
        <v>1005</v>
      </c>
      <c r="D122" s="264" t="s">
        <v>421</v>
      </c>
      <c r="E122" s="265">
        <v>22980.5</v>
      </c>
      <c r="F122" s="265">
        <v>22980.5</v>
      </c>
    </row>
    <row r="123" spans="1:6" ht="46.5" customHeight="1">
      <c r="A123" s="240" t="s">
        <v>140</v>
      </c>
      <c r="B123" s="262" t="s">
        <v>601</v>
      </c>
      <c r="C123" s="262"/>
      <c r="D123" s="262"/>
      <c r="E123" s="265">
        <f>SUM(E124,E128,E132,E136)</f>
        <v>6100</v>
      </c>
      <c r="F123" s="265">
        <f>SUM(F124,F128,F132,F136)</f>
        <v>6100</v>
      </c>
    </row>
    <row r="124" spans="1:6" ht="44.25" customHeight="1">
      <c r="A124" s="240" t="s">
        <v>1235</v>
      </c>
      <c r="B124" s="262" t="s">
        <v>601</v>
      </c>
      <c r="C124" s="262"/>
      <c r="D124" s="262"/>
      <c r="E124" s="265">
        <f>SUM(E126)</f>
        <v>4000</v>
      </c>
      <c r="F124" s="265">
        <f t="shared" ref="F124:F125" si="1">SUM(F125)</f>
        <v>4000</v>
      </c>
    </row>
    <row r="125" spans="1:6" ht="30" customHeight="1">
      <c r="A125" s="102" t="s">
        <v>685</v>
      </c>
      <c r="B125" s="264" t="s">
        <v>601</v>
      </c>
      <c r="C125" s="264"/>
      <c r="D125" s="262"/>
      <c r="E125" s="265">
        <f>SUM(E126)</f>
        <v>4000</v>
      </c>
      <c r="F125" s="265">
        <f t="shared" si="1"/>
        <v>4000</v>
      </c>
    </row>
    <row r="126" spans="1:6" ht="32.25" customHeight="1">
      <c r="A126" s="195" t="s">
        <v>460</v>
      </c>
      <c r="B126" s="264" t="s">
        <v>601</v>
      </c>
      <c r="C126" s="264"/>
      <c r="D126" s="264"/>
      <c r="E126" s="265">
        <f>SUM(E127)</f>
        <v>4000</v>
      </c>
      <c r="F126" s="265">
        <f>F127</f>
        <v>4000</v>
      </c>
    </row>
    <row r="127" spans="1:6" ht="44.25" customHeight="1">
      <c r="A127" s="195" t="s">
        <v>422</v>
      </c>
      <c r="B127" s="264" t="s">
        <v>601</v>
      </c>
      <c r="C127" s="264"/>
      <c r="D127" s="264" t="s">
        <v>421</v>
      </c>
      <c r="E127" s="265">
        <v>4000</v>
      </c>
      <c r="F127" s="265">
        <v>4000</v>
      </c>
    </row>
    <row r="128" spans="1:6" ht="43.5" customHeight="1">
      <c r="A128" s="240" t="s">
        <v>1269</v>
      </c>
      <c r="B128" s="262" t="s">
        <v>601</v>
      </c>
      <c r="C128" s="262" t="s">
        <v>517</v>
      </c>
      <c r="D128" s="262"/>
      <c r="E128" s="300">
        <f t="shared" ref="E128:F130" si="2">SUM(E129)</f>
        <v>1000</v>
      </c>
      <c r="F128" s="300">
        <f t="shared" si="2"/>
        <v>1000</v>
      </c>
    </row>
    <row r="129" spans="1:6" ht="36" customHeight="1">
      <c r="A129" s="102" t="s">
        <v>704</v>
      </c>
      <c r="B129" s="264" t="s">
        <v>601</v>
      </c>
      <c r="C129" s="264" t="s">
        <v>705</v>
      </c>
      <c r="D129" s="262"/>
      <c r="E129" s="265">
        <f t="shared" si="2"/>
        <v>1000</v>
      </c>
      <c r="F129" s="265">
        <f t="shared" si="2"/>
        <v>1000</v>
      </c>
    </row>
    <row r="130" spans="1:6" ht="28.5" customHeight="1">
      <c r="A130" s="195" t="s">
        <v>12</v>
      </c>
      <c r="B130" s="264" t="s">
        <v>601</v>
      </c>
      <c r="C130" s="264" t="s">
        <v>706</v>
      </c>
      <c r="D130" s="264"/>
      <c r="E130" s="265">
        <f t="shared" si="2"/>
        <v>1000</v>
      </c>
      <c r="F130" s="265">
        <f t="shared" si="2"/>
        <v>1000</v>
      </c>
    </row>
    <row r="131" spans="1:6" ht="31.5" customHeight="1">
      <c r="A131" s="241" t="s">
        <v>197</v>
      </c>
      <c r="B131" s="264" t="s">
        <v>601</v>
      </c>
      <c r="C131" s="264" t="s">
        <v>706</v>
      </c>
      <c r="D131" s="264" t="s">
        <v>831</v>
      </c>
      <c r="E131" s="265">
        <v>1000</v>
      </c>
      <c r="F131" s="265">
        <v>1000</v>
      </c>
    </row>
    <row r="132" spans="1:6" ht="47.25" customHeight="1">
      <c r="A132" s="289" t="s">
        <v>1241</v>
      </c>
      <c r="B132" s="262" t="s">
        <v>601</v>
      </c>
      <c r="C132" s="262" t="s">
        <v>518</v>
      </c>
      <c r="D132" s="388"/>
      <c r="E132" s="313">
        <f>SUM(E134)</f>
        <v>1000</v>
      </c>
      <c r="F132" s="313">
        <f>SUM(F134)</f>
        <v>1000</v>
      </c>
    </row>
    <row r="133" spans="1:6" ht="36" customHeight="1">
      <c r="A133" s="102" t="s">
        <v>684</v>
      </c>
      <c r="B133" s="264" t="s">
        <v>601</v>
      </c>
      <c r="C133" s="264" t="s">
        <v>707</v>
      </c>
      <c r="D133" s="388"/>
      <c r="E133" s="314">
        <f>SUM(E134)</f>
        <v>1000</v>
      </c>
      <c r="F133" s="314">
        <f>SUM(F134)</f>
        <v>1000</v>
      </c>
    </row>
    <row r="134" spans="1:6" ht="42" customHeight="1">
      <c r="A134" s="222" t="s">
        <v>1266</v>
      </c>
      <c r="B134" s="264" t="s">
        <v>601</v>
      </c>
      <c r="C134" s="264" t="s">
        <v>708</v>
      </c>
      <c r="D134" s="221"/>
      <c r="E134" s="314">
        <f>SUM(E135)</f>
        <v>1000</v>
      </c>
      <c r="F134" s="314">
        <f>SUM(F135)</f>
        <v>1000</v>
      </c>
    </row>
    <row r="135" spans="1:6" ht="39" customHeight="1">
      <c r="A135" s="241" t="s">
        <v>197</v>
      </c>
      <c r="B135" s="264" t="s">
        <v>601</v>
      </c>
      <c r="C135" s="264" t="s">
        <v>708</v>
      </c>
      <c r="D135" s="264" t="s">
        <v>831</v>
      </c>
      <c r="E135" s="265">
        <v>1000</v>
      </c>
      <c r="F135" s="265">
        <v>1000</v>
      </c>
    </row>
    <row r="136" spans="1:6" ht="51.75" customHeight="1">
      <c r="A136" s="96" t="s">
        <v>1243</v>
      </c>
      <c r="B136" s="263" t="s">
        <v>601</v>
      </c>
      <c r="C136" s="264" t="s">
        <v>864</v>
      </c>
      <c r="D136" s="264"/>
      <c r="E136" s="265">
        <f>SUM(E137)</f>
        <v>100</v>
      </c>
      <c r="F136" s="265">
        <f t="shared" ref="F136:F137" si="3">SUM(F137)</f>
        <v>100</v>
      </c>
    </row>
    <row r="137" spans="1:6" ht="33.75" customHeight="1">
      <c r="A137" s="241" t="s">
        <v>869</v>
      </c>
      <c r="B137" s="263" t="s">
        <v>601</v>
      </c>
      <c r="C137" s="264" t="s">
        <v>864</v>
      </c>
      <c r="D137" s="264"/>
      <c r="E137" s="265">
        <f>SUM(E138)</f>
        <v>100</v>
      </c>
      <c r="F137" s="265">
        <f t="shared" si="3"/>
        <v>100</v>
      </c>
    </row>
    <row r="138" spans="1:6" ht="30" customHeight="1">
      <c r="A138" s="195" t="s">
        <v>422</v>
      </c>
      <c r="B138" s="263" t="s">
        <v>601</v>
      </c>
      <c r="C138" s="264" t="s">
        <v>864</v>
      </c>
      <c r="D138" s="264" t="s">
        <v>421</v>
      </c>
      <c r="E138" s="265">
        <v>100</v>
      </c>
      <c r="F138" s="265">
        <v>100</v>
      </c>
    </row>
    <row r="139" spans="1:6" ht="28.5" customHeight="1">
      <c r="A139" s="192" t="s">
        <v>628</v>
      </c>
      <c r="B139" s="262" t="s">
        <v>629</v>
      </c>
      <c r="C139" s="262"/>
      <c r="D139" s="262"/>
      <c r="E139" s="300">
        <f>E140+E146+E157</f>
        <v>77000.800000000003</v>
      </c>
      <c r="F139" s="300">
        <f>F140+F146+F157</f>
        <v>43732.3</v>
      </c>
    </row>
    <row r="140" spans="1:6" ht="23.25" customHeight="1">
      <c r="A140" s="192" t="s">
        <v>180</v>
      </c>
      <c r="B140" s="262" t="s">
        <v>179</v>
      </c>
      <c r="C140" s="262"/>
      <c r="D140" s="262"/>
      <c r="E140" s="300">
        <f>E141</f>
        <v>7660.5</v>
      </c>
      <c r="F140" s="300">
        <f>F141</f>
        <v>7488.3</v>
      </c>
    </row>
    <row r="141" spans="1:6" ht="45.75" customHeight="1">
      <c r="A141" s="192" t="s">
        <v>1232</v>
      </c>
      <c r="B141" s="262" t="s">
        <v>179</v>
      </c>
      <c r="C141" s="262" t="s">
        <v>532</v>
      </c>
      <c r="D141" s="262"/>
      <c r="E141" s="300">
        <f>E142+E144</f>
        <v>7660.5</v>
      </c>
      <c r="F141" s="300">
        <f>F142</f>
        <v>7488.3</v>
      </c>
    </row>
    <row r="142" spans="1:6" ht="26.25" customHeight="1">
      <c r="A142" s="195" t="s">
        <v>1233</v>
      </c>
      <c r="B142" s="264" t="s">
        <v>179</v>
      </c>
      <c r="C142" s="264" t="s">
        <v>853</v>
      </c>
      <c r="D142" s="264"/>
      <c r="E142" s="265">
        <f>E143</f>
        <v>7000</v>
      </c>
      <c r="F142" s="265">
        <f>F143+F144</f>
        <v>7488.3</v>
      </c>
    </row>
    <row r="143" spans="1:6" ht="43.5" customHeight="1">
      <c r="A143" s="102" t="s">
        <v>422</v>
      </c>
      <c r="B143" s="264" t="s">
        <v>179</v>
      </c>
      <c r="C143" s="264" t="s">
        <v>853</v>
      </c>
      <c r="D143" s="264" t="s">
        <v>421</v>
      </c>
      <c r="E143" s="265">
        <v>7000</v>
      </c>
      <c r="F143" s="265">
        <v>7000</v>
      </c>
    </row>
    <row r="144" spans="1:6" ht="43.5" customHeight="1">
      <c r="A144" s="195" t="s">
        <v>1311</v>
      </c>
      <c r="B144" s="336" t="s">
        <v>1312</v>
      </c>
      <c r="C144" s="264" t="s">
        <v>1313</v>
      </c>
      <c r="D144" s="264"/>
      <c r="E144" s="265">
        <f>E145</f>
        <v>660.5</v>
      </c>
      <c r="F144" s="265">
        <f>F145</f>
        <v>488.3</v>
      </c>
    </row>
    <row r="145" spans="1:6" ht="43.5" customHeight="1">
      <c r="A145" s="195" t="s">
        <v>422</v>
      </c>
      <c r="B145" s="336" t="s">
        <v>1312</v>
      </c>
      <c r="C145" s="264" t="s">
        <v>1313</v>
      </c>
      <c r="D145" s="264" t="s">
        <v>999</v>
      </c>
      <c r="E145" s="265">
        <v>660.5</v>
      </c>
      <c r="F145" s="265">
        <v>488.3</v>
      </c>
    </row>
    <row r="146" spans="1:6" ht="27" customHeight="1">
      <c r="A146" s="192" t="s">
        <v>563</v>
      </c>
      <c r="B146" s="262" t="s">
        <v>630</v>
      </c>
      <c r="C146" s="262"/>
      <c r="D146" s="262"/>
      <c r="E146" s="300">
        <f>SUM(E147)</f>
        <v>43740.3</v>
      </c>
      <c r="F146" s="300">
        <f>SUM(F147)</f>
        <v>10644</v>
      </c>
    </row>
    <row r="147" spans="1:6" ht="44.25" customHeight="1">
      <c r="A147" s="192" t="s">
        <v>1232</v>
      </c>
      <c r="B147" s="262" t="s">
        <v>630</v>
      </c>
      <c r="C147" s="262" t="s">
        <v>532</v>
      </c>
      <c r="D147" s="262"/>
      <c r="E147" s="300">
        <f>E148</f>
        <v>43740.3</v>
      </c>
      <c r="F147" s="300">
        <f>F148</f>
        <v>10644</v>
      </c>
    </row>
    <row r="148" spans="1:6" ht="25.5" customHeight="1">
      <c r="A148" s="192" t="s">
        <v>563</v>
      </c>
      <c r="B148" s="262" t="s">
        <v>630</v>
      </c>
      <c r="C148" s="262"/>
      <c r="D148" s="262"/>
      <c r="E148" s="300">
        <f>E149</f>
        <v>43740.3</v>
      </c>
      <c r="F148" s="300">
        <f>F149</f>
        <v>10644</v>
      </c>
    </row>
    <row r="149" spans="1:6" ht="43.5" customHeight="1">
      <c r="A149" s="192" t="s">
        <v>1232</v>
      </c>
      <c r="B149" s="262" t="s">
        <v>630</v>
      </c>
      <c r="C149" s="264" t="s">
        <v>532</v>
      </c>
      <c r="D149" s="262"/>
      <c r="E149" s="300">
        <f>E150+E155+E153</f>
        <v>43740.3</v>
      </c>
      <c r="F149" s="300">
        <f>F150+F155+F153</f>
        <v>10644</v>
      </c>
    </row>
    <row r="150" spans="1:6" ht="39" customHeight="1">
      <c r="A150" s="102" t="s">
        <v>849</v>
      </c>
      <c r="B150" s="336" t="s">
        <v>251</v>
      </c>
      <c r="C150" s="270" t="s">
        <v>710</v>
      </c>
      <c r="D150" s="270"/>
      <c r="E150" s="315">
        <f>E151+E152</f>
        <v>41740.300000000003</v>
      </c>
      <c r="F150" s="315">
        <f>F151+F152</f>
        <v>8644</v>
      </c>
    </row>
    <row r="151" spans="1:6" ht="32.25" customHeight="1">
      <c r="A151" s="246" t="s">
        <v>850</v>
      </c>
      <c r="B151" s="336" t="s">
        <v>251</v>
      </c>
      <c r="C151" s="270" t="s">
        <v>710</v>
      </c>
      <c r="D151" s="270" t="s">
        <v>421</v>
      </c>
      <c r="E151" s="315">
        <v>41740.300000000003</v>
      </c>
      <c r="F151" s="315">
        <v>8644</v>
      </c>
    </row>
    <row r="152" spans="1:6" ht="32.25" hidden="1" customHeight="1">
      <c r="A152" s="195"/>
      <c r="B152" s="336"/>
      <c r="C152" s="264"/>
      <c r="D152" s="270"/>
      <c r="E152" s="315"/>
      <c r="F152" s="265"/>
    </row>
    <row r="153" spans="1:6" ht="28.5" customHeight="1">
      <c r="A153" s="195" t="s">
        <v>460</v>
      </c>
      <c r="B153" s="336" t="s">
        <v>251</v>
      </c>
      <c r="C153" s="264" t="s">
        <v>853</v>
      </c>
      <c r="D153" s="264"/>
      <c r="E153" s="265">
        <f>E154</f>
        <v>2000</v>
      </c>
      <c r="F153" s="265">
        <f>F154</f>
        <v>2000</v>
      </c>
    </row>
    <row r="154" spans="1:6" ht="33.75" customHeight="1">
      <c r="A154" s="195" t="s">
        <v>422</v>
      </c>
      <c r="B154" s="336" t="s">
        <v>251</v>
      </c>
      <c r="C154" s="264" t="s">
        <v>853</v>
      </c>
      <c r="D154" s="264" t="s">
        <v>421</v>
      </c>
      <c r="E154" s="265">
        <v>2000</v>
      </c>
      <c r="F154" s="265">
        <v>2000</v>
      </c>
    </row>
    <row r="155" spans="1:6" ht="32.25" hidden="1" customHeight="1">
      <c r="A155" s="102" t="s">
        <v>851</v>
      </c>
      <c r="B155" s="336" t="s">
        <v>251</v>
      </c>
      <c r="C155" s="264" t="s">
        <v>916</v>
      </c>
      <c r="D155" s="264"/>
      <c r="E155" s="265">
        <f>SUM(E156)</f>
        <v>0</v>
      </c>
      <c r="F155" s="265">
        <f>SUM(F156)</f>
        <v>0</v>
      </c>
    </row>
    <row r="156" spans="1:6" ht="39.75" hidden="1" customHeight="1">
      <c r="A156" s="102"/>
      <c r="B156" s="336"/>
      <c r="C156" s="264"/>
      <c r="D156" s="264"/>
      <c r="E156" s="265"/>
      <c r="F156" s="265"/>
    </row>
    <row r="157" spans="1:6" ht="28.5" customHeight="1">
      <c r="A157" s="192" t="s">
        <v>1010</v>
      </c>
      <c r="B157" s="262" t="s">
        <v>1009</v>
      </c>
      <c r="C157" s="264"/>
      <c r="D157" s="264"/>
      <c r="E157" s="300">
        <f>E158+E163+E165</f>
        <v>25600</v>
      </c>
      <c r="F157" s="300">
        <f>F158+F163+F165</f>
        <v>25600</v>
      </c>
    </row>
    <row r="158" spans="1:6" ht="45" customHeight="1">
      <c r="A158" s="192" t="s">
        <v>1249</v>
      </c>
      <c r="B158" s="262" t="s">
        <v>1009</v>
      </c>
      <c r="C158" s="262" t="s">
        <v>1008</v>
      </c>
      <c r="D158" s="264"/>
      <c r="E158" s="300">
        <f>E159</f>
        <v>16600</v>
      </c>
      <c r="F158" s="300">
        <f>F159</f>
        <v>16600</v>
      </c>
    </row>
    <row r="159" spans="1:6" ht="34.5" customHeight="1">
      <c r="A159" s="102" t="s">
        <v>1006</v>
      </c>
      <c r="B159" s="264" t="s">
        <v>1009</v>
      </c>
      <c r="C159" s="264" t="s">
        <v>998</v>
      </c>
      <c r="D159" s="264"/>
      <c r="E159" s="265">
        <f>E160+E161</f>
        <v>16600</v>
      </c>
      <c r="F159" s="265">
        <f>F160+F161</f>
        <v>16600</v>
      </c>
    </row>
    <row r="160" spans="1:6" ht="27" customHeight="1">
      <c r="A160" s="102" t="s">
        <v>1007</v>
      </c>
      <c r="B160" s="264" t="s">
        <v>1009</v>
      </c>
      <c r="C160" s="264" t="s">
        <v>998</v>
      </c>
      <c r="D160" s="264" t="s">
        <v>421</v>
      </c>
      <c r="E160" s="265">
        <v>1600</v>
      </c>
      <c r="F160" s="265">
        <v>1600</v>
      </c>
    </row>
    <row r="161" spans="1:6" ht="30" customHeight="1">
      <c r="A161" s="102" t="s">
        <v>1183</v>
      </c>
      <c r="B161" s="264" t="s">
        <v>1009</v>
      </c>
      <c r="C161" s="264" t="s">
        <v>998</v>
      </c>
      <c r="D161" s="264" t="s">
        <v>421</v>
      </c>
      <c r="E161" s="265">
        <v>15000</v>
      </c>
      <c r="F161" s="265">
        <v>15000</v>
      </c>
    </row>
    <row r="162" spans="1:6" ht="47.25" customHeight="1">
      <c r="A162" s="192" t="s">
        <v>1232</v>
      </c>
      <c r="B162" s="336" t="s">
        <v>997</v>
      </c>
      <c r="C162" s="264" t="s">
        <v>1250</v>
      </c>
      <c r="D162" s="264"/>
      <c r="E162" s="265">
        <f>E163</f>
        <v>5000</v>
      </c>
      <c r="F162" s="265">
        <f>F163</f>
        <v>5000</v>
      </c>
    </row>
    <row r="163" spans="1:6" ht="27.75" customHeight="1">
      <c r="A163" s="195" t="s">
        <v>460</v>
      </c>
      <c r="B163" s="336" t="s">
        <v>997</v>
      </c>
      <c r="C163" s="264" t="s">
        <v>853</v>
      </c>
      <c r="D163" s="264"/>
      <c r="E163" s="265">
        <f>E164</f>
        <v>5000</v>
      </c>
      <c r="F163" s="265">
        <f>F164</f>
        <v>5000</v>
      </c>
    </row>
    <row r="164" spans="1:6" ht="29.25" customHeight="1">
      <c r="A164" s="102" t="s">
        <v>422</v>
      </c>
      <c r="B164" s="336" t="s">
        <v>997</v>
      </c>
      <c r="C164" s="264" t="s">
        <v>853</v>
      </c>
      <c r="D164" s="264" t="s">
        <v>421</v>
      </c>
      <c r="E164" s="265">
        <v>5000</v>
      </c>
      <c r="F164" s="265">
        <v>5000</v>
      </c>
    </row>
    <row r="165" spans="1:6" ht="45" customHeight="1">
      <c r="A165" s="192" t="s">
        <v>1157</v>
      </c>
      <c r="B165" s="292" t="s">
        <v>997</v>
      </c>
      <c r="C165" s="262"/>
      <c r="D165" s="262"/>
      <c r="E165" s="300">
        <f>E166+E167</f>
        <v>4000</v>
      </c>
      <c r="F165" s="300">
        <f>SUM(F166:F167)</f>
        <v>4000</v>
      </c>
    </row>
    <row r="166" spans="1:6" ht="28.5" customHeight="1">
      <c r="A166" s="102" t="s">
        <v>1183</v>
      </c>
      <c r="B166" s="336" t="s">
        <v>997</v>
      </c>
      <c r="C166" s="264" t="s">
        <v>1162</v>
      </c>
      <c r="D166" s="264" t="s">
        <v>421</v>
      </c>
      <c r="E166" s="265">
        <v>0</v>
      </c>
      <c r="F166" s="265">
        <v>0</v>
      </c>
    </row>
    <row r="167" spans="1:6" ht="30.75" customHeight="1">
      <c r="A167" s="102" t="s">
        <v>1182</v>
      </c>
      <c r="B167" s="336" t="s">
        <v>997</v>
      </c>
      <c r="C167" s="264" t="s">
        <v>1163</v>
      </c>
      <c r="D167" s="264" t="s">
        <v>421</v>
      </c>
      <c r="E167" s="265">
        <v>4000</v>
      </c>
      <c r="F167" s="265">
        <v>4000</v>
      </c>
    </row>
    <row r="168" spans="1:6" ht="35.25" customHeight="1">
      <c r="A168" s="237" t="s">
        <v>348</v>
      </c>
      <c r="B168" s="262" t="s">
        <v>347</v>
      </c>
      <c r="C168" s="262"/>
      <c r="D168" s="262"/>
      <c r="E168" s="300">
        <f>SUM(E169,E180,E207,E212,E195)</f>
        <v>460804.5</v>
      </c>
      <c r="F168" s="300">
        <f>SUM(F169,F180,F207,F212,F195)</f>
        <v>512836.2</v>
      </c>
    </row>
    <row r="169" spans="1:6" ht="32.25" customHeight="1">
      <c r="A169" s="192" t="s">
        <v>565</v>
      </c>
      <c r="B169" s="262" t="s">
        <v>632</v>
      </c>
      <c r="C169" s="262"/>
      <c r="D169" s="262"/>
      <c r="E169" s="300">
        <f t="shared" ref="E169:F171" si="4">SUM(E170)</f>
        <v>153494</v>
      </c>
      <c r="F169" s="300">
        <f t="shared" si="4"/>
        <v>154494</v>
      </c>
    </row>
    <row r="170" spans="1:6" ht="36.75" customHeight="1">
      <c r="A170" s="289" t="s">
        <v>1228</v>
      </c>
      <c r="B170" s="262" t="s">
        <v>632</v>
      </c>
      <c r="C170" s="262" t="s">
        <v>533</v>
      </c>
      <c r="D170" s="264"/>
      <c r="E170" s="300">
        <f t="shared" si="4"/>
        <v>153494</v>
      </c>
      <c r="F170" s="300">
        <f t="shared" si="4"/>
        <v>154494</v>
      </c>
    </row>
    <row r="171" spans="1:6" ht="36" customHeight="1">
      <c r="A171" s="96" t="s">
        <v>22</v>
      </c>
      <c r="B171" s="262" t="s">
        <v>632</v>
      </c>
      <c r="C171" s="262" t="s">
        <v>534</v>
      </c>
      <c r="D171" s="262"/>
      <c r="E171" s="300">
        <f t="shared" si="4"/>
        <v>153494</v>
      </c>
      <c r="F171" s="300">
        <f t="shared" si="4"/>
        <v>154494</v>
      </c>
    </row>
    <row r="172" spans="1:6" ht="27" customHeight="1">
      <c r="A172" s="241" t="s">
        <v>688</v>
      </c>
      <c r="B172" s="264" t="s">
        <v>632</v>
      </c>
      <c r="C172" s="264" t="s">
        <v>711</v>
      </c>
      <c r="D172" s="262"/>
      <c r="E172" s="265">
        <f>SUM(E173,E176,)</f>
        <v>153494</v>
      </c>
      <c r="F172" s="265">
        <f>SUM(F173,F176,)</f>
        <v>154494</v>
      </c>
    </row>
    <row r="173" spans="1:6" ht="68.25" customHeight="1">
      <c r="A173" s="241" t="s">
        <v>542</v>
      </c>
      <c r="B173" s="264" t="s">
        <v>632</v>
      </c>
      <c r="C173" s="264" t="s">
        <v>712</v>
      </c>
      <c r="D173" s="264"/>
      <c r="E173" s="301">
        <f>E174+E175</f>
        <v>80000</v>
      </c>
      <c r="F173" s="301">
        <f>F174+F175</f>
        <v>81000</v>
      </c>
    </row>
    <row r="174" spans="1:6" ht="30.75" customHeight="1">
      <c r="A174" s="195" t="s">
        <v>1000</v>
      </c>
      <c r="B174" s="263" t="s">
        <v>632</v>
      </c>
      <c r="C174" s="264" t="s">
        <v>712</v>
      </c>
      <c r="D174" s="264" t="s">
        <v>889</v>
      </c>
      <c r="E174" s="301">
        <v>79162</v>
      </c>
      <c r="F174" s="301">
        <v>80151</v>
      </c>
    </row>
    <row r="175" spans="1:6" ht="27" customHeight="1">
      <c r="A175" s="195" t="s">
        <v>313</v>
      </c>
      <c r="B175" s="263" t="s">
        <v>632</v>
      </c>
      <c r="C175" s="264" t="s">
        <v>1012</v>
      </c>
      <c r="D175" s="264" t="s">
        <v>889</v>
      </c>
      <c r="E175" s="301">
        <v>838</v>
      </c>
      <c r="F175" s="301">
        <v>849</v>
      </c>
    </row>
    <row r="176" spans="1:6" ht="45" customHeight="1">
      <c r="A176" s="241" t="s">
        <v>638</v>
      </c>
      <c r="B176" s="264" t="s">
        <v>632</v>
      </c>
      <c r="C176" s="264" t="s">
        <v>713</v>
      </c>
      <c r="D176" s="264"/>
      <c r="E176" s="265">
        <f>E177+E178+E179</f>
        <v>73494</v>
      </c>
      <c r="F176" s="265">
        <f>F177+F178+F179</f>
        <v>73494</v>
      </c>
    </row>
    <row r="177" spans="1:6" ht="30.75" customHeight="1">
      <c r="A177" s="241" t="s">
        <v>1000</v>
      </c>
      <c r="B177" s="336" t="s">
        <v>807</v>
      </c>
      <c r="C177" s="264" t="s">
        <v>713</v>
      </c>
      <c r="D177" s="264" t="s">
        <v>889</v>
      </c>
      <c r="E177" s="265">
        <v>26600</v>
      </c>
      <c r="F177" s="265">
        <v>26600</v>
      </c>
    </row>
    <row r="178" spans="1:6" ht="30" customHeight="1">
      <c r="A178" s="241" t="s">
        <v>313</v>
      </c>
      <c r="B178" s="336" t="s">
        <v>807</v>
      </c>
      <c r="C178" s="264" t="s">
        <v>760</v>
      </c>
      <c r="D178" s="264" t="s">
        <v>889</v>
      </c>
      <c r="E178" s="265">
        <v>28894</v>
      </c>
      <c r="F178" s="265">
        <v>28894</v>
      </c>
    </row>
    <row r="179" spans="1:6" ht="39.75" customHeight="1">
      <c r="A179" s="195" t="s">
        <v>1174</v>
      </c>
      <c r="B179" s="336" t="s">
        <v>807</v>
      </c>
      <c r="C179" s="264" t="s">
        <v>1173</v>
      </c>
      <c r="D179" s="264" t="s">
        <v>889</v>
      </c>
      <c r="E179" s="265">
        <v>18000</v>
      </c>
      <c r="F179" s="265">
        <v>18000</v>
      </c>
    </row>
    <row r="180" spans="1:6" ht="21.75" customHeight="1">
      <c r="A180" s="234" t="s">
        <v>566</v>
      </c>
      <c r="B180" s="262" t="s">
        <v>633</v>
      </c>
      <c r="C180" s="262"/>
      <c r="D180" s="262"/>
      <c r="E180" s="300">
        <f>SUM(E181)+E194</f>
        <v>235791.5</v>
      </c>
      <c r="F180" s="300">
        <f>SUM(F181)+F194</f>
        <v>286823.2</v>
      </c>
    </row>
    <row r="181" spans="1:6" ht="21.75" customHeight="1">
      <c r="A181" s="234" t="s">
        <v>431</v>
      </c>
      <c r="B181" s="262" t="s">
        <v>633</v>
      </c>
      <c r="C181" s="262" t="s">
        <v>649</v>
      </c>
      <c r="D181" s="262"/>
      <c r="E181" s="300">
        <f>SUM(E182)</f>
        <v>234791.5</v>
      </c>
      <c r="F181" s="300">
        <f>SUM(F182)</f>
        <v>285823.2</v>
      </c>
    </row>
    <row r="182" spans="1:6" ht="21.75" customHeight="1">
      <c r="A182" s="241" t="s">
        <v>689</v>
      </c>
      <c r="B182" s="264" t="s">
        <v>633</v>
      </c>
      <c r="C182" s="264" t="s">
        <v>714</v>
      </c>
      <c r="D182" s="262"/>
      <c r="E182" s="265">
        <f>SUM(E183,E186)</f>
        <v>234791.5</v>
      </c>
      <c r="F182" s="265">
        <f>SUM(F183,F186)</f>
        <v>285823.2</v>
      </c>
    </row>
    <row r="183" spans="1:6" ht="18.75" customHeight="1">
      <c r="A183" s="241" t="s">
        <v>543</v>
      </c>
      <c r="B183" s="264" t="s">
        <v>633</v>
      </c>
      <c r="C183" s="264" t="s">
        <v>715</v>
      </c>
      <c r="D183" s="264"/>
      <c r="E183" s="265">
        <f>E184+E185</f>
        <v>105000</v>
      </c>
      <c r="F183" s="265">
        <f>F184+F185</f>
        <v>156000</v>
      </c>
    </row>
    <row r="184" spans="1:6" ht="19.5" customHeight="1">
      <c r="A184" s="195" t="s">
        <v>1000</v>
      </c>
      <c r="B184" s="263" t="s">
        <v>633</v>
      </c>
      <c r="C184" s="264" t="s">
        <v>715</v>
      </c>
      <c r="D184" s="264" t="s">
        <v>889</v>
      </c>
      <c r="E184" s="301">
        <v>103489</v>
      </c>
      <c r="F184" s="301">
        <v>153756</v>
      </c>
    </row>
    <row r="185" spans="1:6" ht="21.75" customHeight="1">
      <c r="A185" s="195" t="s">
        <v>313</v>
      </c>
      <c r="B185" s="263" t="s">
        <v>633</v>
      </c>
      <c r="C185" s="262" t="s">
        <v>1011</v>
      </c>
      <c r="D185" s="264" t="s">
        <v>889</v>
      </c>
      <c r="E185" s="301">
        <v>1511</v>
      </c>
      <c r="F185" s="301">
        <v>2244</v>
      </c>
    </row>
    <row r="186" spans="1:6" ht="32.25" customHeight="1">
      <c r="A186" s="241" t="s">
        <v>544</v>
      </c>
      <c r="B186" s="264" t="s">
        <v>633</v>
      </c>
      <c r="C186" s="264" t="s">
        <v>716</v>
      </c>
      <c r="D186" s="264"/>
      <c r="E186" s="265">
        <f>E187+E188+E189+E190+E191+E192</f>
        <v>129791.5</v>
      </c>
      <c r="F186" s="265">
        <f>F187+F188+F189+F190+F191+F192</f>
        <v>129823.20000000001</v>
      </c>
    </row>
    <row r="187" spans="1:6" ht="26.25" customHeight="1">
      <c r="A187" s="195" t="s">
        <v>1000</v>
      </c>
      <c r="B187" s="263" t="s">
        <v>633</v>
      </c>
      <c r="C187" s="264" t="s">
        <v>716</v>
      </c>
      <c r="D187" s="264" t="s">
        <v>889</v>
      </c>
      <c r="E187" s="265">
        <v>43379</v>
      </c>
      <c r="F187" s="265">
        <v>43379</v>
      </c>
    </row>
    <row r="188" spans="1:6" ht="30.75" customHeight="1">
      <c r="A188" s="195" t="s">
        <v>313</v>
      </c>
      <c r="B188" s="263" t="s">
        <v>633</v>
      </c>
      <c r="C188" s="264" t="s">
        <v>910</v>
      </c>
      <c r="D188" s="264" t="s">
        <v>889</v>
      </c>
      <c r="E188" s="265">
        <v>41293</v>
      </c>
      <c r="F188" s="265">
        <v>41293</v>
      </c>
    </row>
    <row r="189" spans="1:6" ht="36.75" customHeight="1">
      <c r="A189" s="195" t="s">
        <v>1174</v>
      </c>
      <c r="B189" s="263" t="s">
        <v>633</v>
      </c>
      <c r="C189" s="264" t="s">
        <v>1177</v>
      </c>
      <c r="D189" s="264" t="s">
        <v>889</v>
      </c>
      <c r="E189" s="265">
        <v>6323</v>
      </c>
      <c r="F189" s="265">
        <v>6323</v>
      </c>
    </row>
    <row r="190" spans="1:6" ht="36.75" customHeight="1">
      <c r="A190" s="222" t="s">
        <v>1297</v>
      </c>
      <c r="B190" s="263" t="s">
        <v>633</v>
      </c>
      <c r="C190" s="264" t="s">
        <v>1298</v>
      </c>
      <c r="D190" s="264" t="s">
        <v>1130</v>
      </c>
      <c r="E190" s="265">
        <v>17186.400000000001</v>
      </c>
      <c r="F190" s="265">
        <v>17967.599999999999</v>
      </c>
    </row>
    <row r="191" spans="1:6" ht="36.75" customHeight="1">
      <c r="A191" s="222" t="s">
        <v>1299</v>
      </c>
      <c r="B191" s="263" t="s">
        <v>633</v>
      </c>
      <c r="C191" s="264" t="s">
        <v>1300</v>
      </c>
      <c r="D191" s="264" t="s">
        <v>1130</v>
      </c>
      <c r="E191" s="265">
        <v>16610.099999999999</v>
      </c>
      <c r="F191" s="265">
        <v>15460.6</v>
      </c>
    </row>
    <row r="192" spans="1:6" ht="36.75" customHeight="1">
      <c r="A192" s="222" t="s">
        <v>1301</v>
      </c>
      <c r="B192" s="263" t="s">
        <v>633</v>
      </c>
      <c r="C192" s="264" t="s">
        <v>1302</v>
      </c>
      <c r="D192" s="264" t="s">
        <v>1130</v>
      </c>
      <c r="E192" s="265">
        <v>5000</v>
      </c>
      <c r="F192" s="265">
        <v>5400</v>
      </c>
    </row>
    <row r="193" spans="1:6" ht="48.75" customHeight="1">
      <c r="A193" s="192" t="s">
        <v>1232</v>
      </c>
      <c r="B193" s="292" t="s">
        <v>1140</v>
      </c>
      <c r="C193" s="262" t="s">
        <v>853</v>
      </c>
      <c r="D193" s="262" t="s">
        <v>421</v>
      </c>
      <c r="E193" s="300">
        <f>E194</f>
        <v>1000</v>
      </c>
      <c r="F193" s="300">
        <f>F194</f>
        <v>1000</v>
      </c>
    </row>
    <row r="194" spans="1:6" ht="30.75" customHeight="1">
      <c r="A194" s="195" t="s">
        <v>460</v>
      </c>
      <c r="B194" s="336" t="s">
        <v>1140</v>
      </c>
      <c r="C194" s="264" t="s">
        <v>853</v>
      </c>
      <c r="D194" s="264" t="s">
        <v>421</v>
      </c>
      <c r="E194" s="265">
        <v>1000</v>
      </c>
      <c r="F194" s="265">
        <v>1000</v>
      </c>
    </row>
    <row r="195" spans="1:6" ht="27.75" customHeight="1">
      <c r="A195" s="192" t="s">
        <v>800</v>
      </c>
      <c r="B195" s="262" t="s">
        <v>779</v>
      </c>
      <c r="C195" s="264"/>
      <c r="D195" s="264"/>
      <c r="E195" s="300">
        <f>SUM(E196,E201)</f>
        <v>59699</v>
      </c>
      <c r="F195" s="300">
        <f>SUM(F196,F201)</f>
        <v>59699</v>
      </c>
    </row>
    <row r="196" spans="1:6" ht="35.25" customHeight="1">
      <c r="A196" s="234" t="s">
        <v>1251</v>
      </c>
      <c r="B196" s="262" t="s">
        <v>779</v>
      </c>
      <c r="C196" s="262" t="s">
        <v>647</v>
      </c>
      <c r="D196" s="264"/>
      <c r="E196" s="300">
        <f t="shared" ref="E196:F198" si="5">SUM(E197)</f>
        <v>21000</v>
      </c>
      <c r="F196" s="300">
        <f t="shared" si="5"/>
        <v>21000</v>
      </c>
    </row>
    <row r="197" spans="1:6" ht="37.5" customHeight="1">
      <c r="A197" s="195" t="s">
        <v>13</v>
      </c>
      <c r="B197" s="264" t="s">
        <v>779</v>
      </c>
      <c r="C197" s="264" t="s">
        <v>648</v>
      </c>
      <c r="D197" s="264"/>
      <c r="E197" s="265">
        <f t="shared" si="5"/>
        <v>21000</v>
      </c>
      <c r="F197" s="265">
        <f t="shared" si="5"/>
        <v>21000</v>
      </c>
    </row>
    <row r="198" spans="1:6" ht="36" customHeight="1">
      <c r="A198" s="241" t="s">
        <v>744</v>
      </c>
      <c r="B198" s="264" t="s">
        <v>779</v>
      </c>
      <c r="C198" s="264" t="s">
        <v>745</v>
      </c>
      <c r="D198" s="264"/>
      <c r="E198" s="265">
        <f t="shared" si="5"/>
        <v>21000</v>
      </c>
      <c r="F198" s="265">
        <f t="shared" si="5"/>
        <v>21000</v>
      </c>
    </row>
    <row r="199" spans="1:6" ht="37.5" customHeight="1">
      <c r="A199" s="195" t="s">
        <v>14</v>
      </c>
      <c r="B199" s="264" t="s">
        <v>779</v>
      </c>
      <c r="C199" s="264" t="s">
        <v>746</v>
      </c>
      <c r="D199" s="264"/>
      <c r="E199" s="265">
        <f>SUM(E200)</f>
        <v>21000</v>
      </c>
      <c r="F199" s="265">
        <f>F200</f>
        <v>21000</v>
      </c>
    </row>
    <row r="200" spans="1:6" ht="24.75" customHeight="1">
      <c r="A200" s="195" t="s">
        <v>313</v>
      </c>
      <c r="B200" s="264" t="s">
        <v>779</v>
      </c>
      <c r="C200" s="264" t="s">
        <v>746</v>
      </c>
      <c r="D200" s="264" t="s">
        <v>889</v>
      </c>
      <c r="E200" s="265">
        <v>21000</v>
      </c>
      <c r="F200" s="265">
        <v>21000</v>
      </c>
    </row>
    <row r="201" spans="1:6" ht="35.25" customHeight="1">
      <c r="A201" s="192" t="s">
        <v>432</v>
      </c>
      <c r="B201" s="262" t="s">
        <v>779</v>
      </c>
      <c r="C201" s="262" t="s">
        <v>650</v>
      </c>
      <c r="D201" s="262"/>
      <c r="E201" s="300">
        <f>SUM(E202)</f>
        <v>38699</v>
      </c>
      <c r="F201" s="300">
        <f>SUM(F202)</f>
        <v>38699</v>
      </c>
    </row>
    <row r="202" spans="1:6" ht="35.25" customHeight="1">
      <c r="A202" s="102" t="s">
        <v>677</v>
      </c>
      <c r="B202" s="264" t="s">
        <v>779</v>
      </c>
      <c r="C202" s="264" t="s">
        <v>717</v>
      </c>
      <c r="D202" s="262"/>
      <c r="E202" s="265">
        <f>E203+E205</f>
        <v>38699</v>
      </c>
      <c r="F202" s="265">
        <f>F203+F205</f>
        <v>38699</v>
      </c>
    </row>
    <row r="203" spans="1:6" ht="35.25" customHeight="1">
      <c r="A203" s="241" t="s">
        <v>896</v>
      </c>
      <c r="B203" s="264" t="s">
        <v>779</v>
      </c>
      <c r="C203" s="264" t="s">
        <v>718</v>
      </c>
      <c r="D203" s="264"/>
      <c r="E203" s="265">
        <f>E204</f>
        <v>19555</v>
      </c>
      <c r="F203" s="265">
        <f>F204</f>
        <v>19555</v>
      </c>
    </row>
    <row r="204" spans="1:6" ht="35.25" customHeight="1">
      <c r="A204" s="195" t="s">
        <v>313</v>
      </c>
      <c r="B204" s="264" t="s">
        <v>779</v>
      </c>
      <c r="C204" s="264" t="s">
        <v>718</v>
      </c>
      <c r="D204" s="264" t="s">
        <v>312</v>
      </c>
      <c r="E204" s="265">
        <v>19555</v>
      </c>
      <c r="F204" s="265">
        <v>19555</v>
      </c>
    </row>
    <row r="205" spans="1:6" ht="24" customHeight="1">
      <c r="A205" s="241" t="s">
        <v>895</v>
      </c>
      <c r="B205" s="264" t="s">
        <v>779</v>
      </c>
      <c r="C205" s="264" t="s">
        <v>890</v>
      </c>
      <c r="D205" s="264"/>
      <c r="E205" s="265">
        <f>SUM(E206)</f>
        <v>19144</v>
      </c>
      <c r="F205" s="265">
        <f>F206</f>
        <v>19144</v>
      </c>
    </row>
    <row r="206" spans="1:6" ht="33.75" customHeight="1">
      <c r="A206" s="195" t="s">
        <v>313</v>
      </c>
      <c r="B206" s="264" t="s">
        <v>779</v>
      </c>
      <c r="C206" s="264" t="s">
        <v>890</v>
      </c>
      <c r="D206" s="264" t="s">
        <v>889</v>
      </c>
      <c r="E206" s="265">
        <v>19144</v>
      </c>
      <c r="F206" s="265">
        <v>19144</v>
      </c>
    </row>
    <row r="207" spans="1:6" ht="21" customHeight="1">
      <c r="A207" s="192" t="s">
        <v>567</v>
      </c>
      <c r="B207" s="262" t="s">
        <v>225</v>
      </c>
      <c r="C207" s="262"/>
      <c r="D207" s="262"/>
      <c r="E207" s="300">
        <f>SUM(E208)</f>
        <v>650</v>
      </c>
      <c r="F207" s="300">
        <f>SUM(F208)</f>
        <v>650</v>
      </c>
    </row>
    <row r="208" spans="1:6" ht="37.5" customHeight="1">
      <c r="A208" s="289" t="s">
        <v>776</v>
      </c>
      <c r="B208" s="262" t="s">
        <v>225</v>
      </c>
      <c r="C208" s="262" t="s">
        <v>651</v>
      </c>
      <c r="D208" s="262"/>
      <c r="E208" s="300">
        <f>SUM(E210)</f>
        <v>650</v>
      </c>
      <c r="F208" s="300">
        <f t="shared" ref="F208:F209" si="6">SUM(F209)</f>
        <v>650</v>
      </c>
    </row>
    <row r="209" spans="1:6" ht="35.25" customHeight="1">
      <c r="A209" s="222" t="s">
        <v>719</v>
      </c>
      <c r="B209" s="264" t="s">
        <v>225</v>
      </c>
      <c r="C209" s="264" t="s">
        <v>729</v>
      </c>
      <c r="D209" s="262"/>
      <c r="E209" s="265">
        <f>E210</f>
        <v>650</v>
      </c>
      <c r="F209" s="265">
        <f t="shared" si="6"/>
        <v>650</v>
      </c>
    </row>
    <row r="210" spans="1:6" ht="24.75" customHeight="1">
      <c r="A210" s="102" t="s">
        <v>19</v>
      </c>
      <c r="B210" s="264" t="s">
        <v>225</v>
      </c>
      <c r="C210" s="264" t="s">
        <v>720</v>
      </c>
      <c r="D210" s="264"/>
      <c r="E210" s="265">
        <f>SUM(E211)</f>
        <v>650</v>
      </c>
      <c r="F210" s="265">
        <f>SUM(F211)</f>
        <v>650</v>
      </c>
    </row>
    <row r="211" spans="1:6" ht="35.25" customHeight="1">
      <c r="A211" s="195" t="s">
        <v>422</v>
      </c>
      <c r="B211" s="264" t="s">
        <v>225</v>
      </c>
      <c r="C211" s="264" t="s">
        <v>720</v>
      </c>
      <c r="D211" s="264" t="s">
        <v>421</v>
      </c>
      <c r="E211" s="265">
        <v>650</v>
      </c>
      <c r="F211" s="265">
        <v>650</v>
      </c>
    </row>
    <row r="212" spans="1:6" ht="24.75" customHeight="1">
      <c r="A212" s="192" t="s">
        <v>201</v>
      </c>
      <c r="B212" s="262" t="s">
        <v>146</v>
      </c>
      <c r="C212" s="262"/>
      <c r="D212" s="262"/>
      <c r="E212" s="300">
        <f>SUM(E218,E215)</f>
        <v>11170</v>
      </c>
      <c r="F212" s="300">
        <f>SUM(F218,F215)</f>
        <v>11170</v>
      </c>
    </row>
    <row r="213" spans="1:6" ht="38.25">
      <c r="A213" s="192" t="s">
        <v>1229</v>
      </c>
      <c r="B213" s="262" t="s">
        <v>146</v>
      </c>
      <c r="C213" s="262" t="s">
        <v>652</v>
      </c>
      <c r="D213" s="262"/>
      <c r="E213" s="300">
        <f>SUM(E215)</f>
        <v>8125</v>
      </c>
      <c r="F213" s="300">
        <f>SUM(F214)</f>
        <v>8125</v>
      </c>
    </row>
    <row r="214" spans="1:6" ht="34.5" customHeight="1">
      <c r="A214" s="102" t="s">
        <v>721</v>
      </c>
      <c r="B214" s="264" t="s">
        <v>146</v>
      </c>
      <c r="C214" s="264" t="s">
        <v>722</v>
      </c>
      <c r="D214" s="264"/>
      <c r="E214" s="265">
        <f>SUM(E215)</f>
        <v>8125</v>
      </c>
      <c r="F214" s="265">
        <f>SUM(F215)</f>
        <v>8125</v>
      </c>
    </row>
    <row r="215" spans="1:6" ht="42.75" customHeight="1">
      <c r="A215" s="102" t="s">
        <v>433</v>
      </c>
      <c r="B215" s="264" t="s">
        <v>146</v>
      </c>
      <c r="C215" s="264" t="s">
        <v>722</v>
      </c>
      <c r="D215" s="264"/>
      <c r="E215" s="265">
        <f>SUM(E216:E217)</f>
        <v>8125</v>
      </c>
      <c r="F215" s="265">
        <f>SUM(F216:F217)</f>
        <v>8125</v>
      </c>
    </row>
    <row r="216" spans="1:6" ht="33" customHeight="1">
      <c r="A216" s="241" t="s">
        <v>314</v>
      </c>
      <c r="B216" s="264" t="s">
        <v>146</v>
      </c>
      <c r="C216" s="264" t="s">
        <v>722</v>
      </c>
      <c r="D216" s="264" t="s">
        <v>311</v>
      </c>
      <c r="E216" s="265">
        <v>6035</v>
      </c>
      <c r="F216" s="265">
        <v>6035</v>
      </c>
    </row>
    <row r="217" spans="1:6" ht="24.75" customHeight="1">
      <c r="A217" s="102" t="s">
        <v>422</v>
      </c>
      <c r="B217" s="264" t="s">
        <v>146</v>
      </c>
      <c r="C217" s="264" t="s">
        <v>722</v>
      </c>
      <c r="D217" s="264" t="s">
        <v>421</v>
      </c>
      <c r="E217" s="265">
        <v>2090</v>
      </c>
      <c r="F217" s="265">
        <v>2090</v>
      </c>
    </row>
    <row r="218" spans="1:6" ht="37.5" customHeight="1">
      <c r="A218" s="192" t="s">
        <v>538</v>
      </c>
      <c r="B218" s="262" t="s">
        <v>146</v>
      </c>
      <c r="C218" s="262" t="s">
        <v>654</v>
      </c>
      <c r="D218" s="262"/>
      <c r="E218" s="300">
        <f>SUM(E219)</f>
        <v>3045</v>
      </c>
      <c r="F218" s="300">
        <f>SUM(F219)</f>
        <v>3045</v>
      </c>
    </row>
    <row r="219" spans="1:6" ht="32.25" customHeight="1">
      <c r="A219" s="219" t="s">
        <v>54</v>
      </c>
      <c r="B219" s="264" t="s">
        <v>146</v>
      </c>
      <c r="C219" s="264" t="s">
        <v>655</v>
      </c>
      <c r="D219" s="264"/>
      <c r="E219" s="265">
        <f>SUM(E222,E220)</f>
        <v>3045</v>
      </c>
      <c r="F219" s="265">
        <f>SUM(F222,F220)</f>
        <v>3045</v>
      </c>
    </row>
    <row r="220" spans="1:6" ht="33" customHeight="1">
      <c r="A220" s="102" t="s">
        <v>424</v>
      </c>
      <c r="B220" s="264" t="s">
        <v>146</v>
      </c>
      <c r="C220" s="264" t="s">
        <v>656</v>
      </c>
      <c r="D220" s="264"/>
      <c r="E220" s="265">
        <f>SUM(E221)</f>
        <v>2535</v>
      </c>
      <c r="F220" s="265">
        <f>SUM(F221)</f>
        <v>2535</v>
      </c>
    </row>
    <row r="221" spans="1:6" ht="29.25" customHeight="1">
      <c r="A221" s="102" t="s">
        <v>426</v>
      </c>
      <c r="B221" s="264" t="s">
        <v>146</v>
      </c>
      <c r="C221" s="264" t="s">
        <v>656</v>
      </c>
      <c r="D221" s="264" t="s">
        <v>425</v>
      </c>
      <c r="E221" s="265">
        <v>2535</v>
      </c>
      <c r="F221" s="265">
        <v>2535</v>
      </c>
    </row>
    <row r="222" spans="1:6" ht="22.5" customHeight="1">
      <c r="A222" s="102" t="s">
        <v>377</v>
      </c>
      <c r="B222" s="264" t="s">
        <v>146</v>
      </c>
      <c r="C222" s="264" t="s">
        <v>657</v>
      </c>
      <c r="D222" s="264"/>
      <c r="E222" s="265">
        <f>SUM(E223)</f>
        <v>510</v>
      </c>
      <c r="F222" s="265">
        <f>SUM(F223)</f>
        <v>510</v>
      </c>
    </row>
    <row r="223" spans="1:6" ht="43.5" customHeight="1">
      <c r="A223" s="102" t="s">
        <v>422</v>
      </c>
      <c r="B223" s="264" t="s">
        <v>146</v>
      </c>
      <c r="C223" s="264" t="s">
        <v>657</v>
      </c>
      <c r="D223" s="264" t="s">
        <v>421</v>
      </c>
      <c r="E223" s="265">
        <v>510</v>
      </c>
      <c r="F223" s="265">
        <v>510</v>
      </c>
    </row>
    <row r="224" spans="1:6" ht="38.25" customHeight="1">
      <c r="A224" s="192" t="s">
        <v>230</v>
      </c>
      <c r="B224" s="262" t="s">
        <v>231</v>
      </c>
      <c r="C224" s="262"/>
      <c r="D224" s="262"/>
      <c r="E224" s="300">
        <f>E225+E249</f>
        <v>54756.5</v>
      </c>
      <c r="F224" s="300">
        <f>F225+F249</f>
        <v>55434.7</v>
      </c>
    </row>
    <row r="225" spans="1:6" ht="21.75" customHeight="1">
      <c r="A225" s="192" t="s">
        <v>564</v>
      </c>
      <c r="B225" s="262" t="s">
        <v>232</v>
      </c>
      <c r="C225" s="262"/>
      <c r="D225" s="262"/>
      <c r="E225" s="300">
        <f>E226+E247</f>
        <v>46521.4</v>
      </c>
      <c r="F225" s="300">
        <f>F226+F247</f>
        <v>45521.4</v>
      </c>
    </row>
    <row r="226" spans="1:6" ht="40.5" customHeight="1">
      <c r="A226" s="234" t="s">
        <v>1251</v>
      </c>
      <c r="B226" s="262" t="s">
        <v>232</v>
      </c>
      <c r="C226" s="262" t="s">
        <v>647</v>
      </c>
      <c r="D226" s="262"/>
      <c r="E226" s="300">
        <f>E227</f>
        <v>45521.4</v>
      </c>
      <c r="F226" s="300">
        <f>SUM(F227)</f>
        <v>44521.4</v>
      </c>
    </row>
    <row r="227" spans="1:6" ht="39" customHeight="1">
      <c r="A227" s="234" t="s">
        <v>15</v>
      </c>
      <c r="B227" s="262" t="s">
        <v>232</v>
      </c>
      <c r="C227" s="262" t="s">
        <v>658</v>
      </c>
      <c r="D227" s="262"/>
      <c r="E227" s="300">
        <f>E228+E238+E241</f>
        <v>45521.4</v>
      </c>
      <c r="F227" s="300">
        <f>F228+F238+F241</f>
        <v>44521.4</v>
      </c>
    </row>
    <row r="228" spans="1:6" ht="28.5" customHeight="1">
      <c r="A228" s="234" t="s">
        <v>741</v>
      </c>
      <c r="B228" s="262" t="s">
        <v>232</v>
      </c>
      <c r="C228" s="262" t="s">
        <v>735</v>
      </c>
      <c r="D228" s="262"/>
      <c r="E228" s="300">
        <f>SUM(E229,E231)</f>
        <v>24424.799999999999</v>
      </c>
      <c r="F228" s="300">
        <f>SUM(F229,F231)</f>
        <v>23424.799999999999</v>
      </c>
    </row>
    <row r="229" spans="1:6" ht="34.5" customHeight="1">
      <c r="A229" s="241" t="s">
        <v>545</v>
      </c>
      <c r="B229" s="264" t="s">
        <v>232</v>
      </c>
      <c r="C229" s="264" t="s">
        <v>742</v>
      </c>
      <c r="D229" s="262"/>
      <c r="E229" s="300">
        <f>SUM(E230)</f>
        <v>17566</v>
      </c>
      <c r="F229" s="300">
        <f>SUM(F230)</f>
        <v>16566</v>
      </c>
    </row>
    <row r="230" spans="1:6" ht="42" customHeight="1">
      <c r="A230" s="195" t="s">
        <v>313</v>
      </c>
      <c r="B230" s="264" t="s">
        <v>232</v>
      </c>
      <c r="C230" s="264" t="s">
        <v>742</v>
      </c>
      <c r="D230" s="264" t="s">
        <v>889</v>
      </c>
      <c r="E230" s="301">
        <v>17566</v>
      </c>
      <c r="F230" s="301">
        <v>16566</v>
      </c>
    </row>
    <row r="231" spans="1:6" ht="37.5" customHeight="1">
      <c r="A231" s="195" t="s">
        <v>16</v>
      </c>
      <c r="B231" s="264" t="s">
        <v>232</v>
      </c>
      <c r="C231" s="264" t="s">
        <v>743</v>
      </c>
      <c r="D231" s="262"/>
      <c r="E231" s="265">
        <f>SUM(E232)+E233</f>
        <v>6858.8</v>
      </c>
      <c r="F231" s="265">
        <f>SUM(F232)+F233</f>
        <v>6858.8</v>
      </c>
    </row>
    <row r="232" spans="1:6" ht="25.5" customHeight="1">
      <c r="A232" s="195" t="s">
        <v>313</v>
      </c>
      <c r="B232" s="263" t="s">
        <v>232</v>
      </c>
      <c r="C232" s="264" t="s">
        <v>743</v>
      </c>
      <c r="D232" s="264" t="s">
        <v>889</v>
      </c>
      <c r="E232" s="265">
        <v>6000</v>
      </c>
      <c r="F232" s="265">
        <v>6000</v>
      </c>
    </row>
    <row r="233" spans="1:6" ht="41.25" customHeight="1">
      <c r="A233" s="195" t="s">
        <v>1168</v>
      </c>
      <c r="B233" s="263" t="s">
        <v>232</v>
      </c>
      <c r="C233" s="264"/>
      <c r="D233" s="264"/>
      <c r="E233" s="301">
        <f>E234</f>
        <v>858.8</v>
      </c>
      <c r="F233" s="314">
        <f>F234</f>
        <v>858.8</v>
      </c>
    </row>
    <row r="234" spans="1:6" ht="25.5" customHeight="1">
      <c r="A234" s="195" t="s">
        <v>1183</v>
      </c>
      <c r="B234" s="263" t="s">
        <v>232</v>
      </c>
      <c r="C234" s="264" t="s">
        <v>1165</v>
      </c>
      <c r="D234" s="264" t="s">
        <v>1130</v>
      </c>
      <c r="E234" s="301">
        <v>858.8</v>
      </c>
      <c r="F234" s="314">
        <v>858.8</v>
      </c>
    </row>
    <row r="235" spans="1:6" ht="18.75" hidden="1" customHeight="1">
      <c r="A235" s="195" t="s">
        <v>1128</v>
      </c>
      <c r="B235" s="263" t="s">
        <v>232</v>
      </c>
      <c r="C235" s="264" t="s">
        <v>1131</v>
      </c>
      <c r="D235" s="264" t="s">
        <v>1130</v>
      </c>
      <c r="E235" s="265"/>
      <c r="F235" s="300"/>
    </row>
    <row r="236" spans="1:6" ht="33" hidden="1" customHeight="1">
      <c r="A236" s="195" t="s">
        <v>1183</v>
      </c>
      <c r="B236" s="263" t="s">
        <v>232</v>
      </c>
      <c r="C236" s="264" t="s">
        <v>1175</v>
      </c>
      <c r="D236" s="264" t="s">
        <v>1130</v>
      </c>
      <c r="E236" s="301"/>
      <c r="F236" s="314"/>
    </row>
    <row r="237" spans="1:6" ht="28.5" hidden="1" customHeight="1">
      <c r="A237" s="195" t="s">
        <v>1128</v>
      </c>
      <c r="B237" s="263" t="s">
        <v>232</v>
      </c>
      <c r="C237" s="264" t="s">
        <v>1176</v>
      </c>
      <c r="D237" s="264" t="s">
        <v>1130</v>
      </c>
      <c r="E237" s="265"/>
      <c r="F237" s="300"/>
    </row>
    <row r="238" spans="1:6" ht="27.75" customHeight="1">
      <c r="A238" s="234" t="s">
        <v>740</v>
      </c>
      <c r="B238" s="262" t="s">
        <v>232</v>
      </c>
      <c r="C238" s="262" t="s">
        <v>736</v>
      </c>
      <c r="D238" s="264"/>
      <c r="E238" s="300">
        <f>E239</f>
        <v>5300</v>
      </c>
      <c r="F238" s="300">
        <f>F239</f>
        <v>5300</v>
      </c>
    </row>
    <row r="239" spans="1:6" ht="36" customHeight="1">
      <c r="A239" s="195" t="s">
        <v>17</v>
      </c>
      <c r="B239" s="264" t="s">
        <v>232</v>
      </c>
      <c r="C239" s="264" t="s">
        <v>749</v>
      </c>
      <c r="D239" s="262"/>
      <c r="E239" s="265">
        <f>SUM(E240)</f>
        <v>5300</v>
      </c>
      <c r="F239" s="265">
        <f>SUM(F240)</f>
        <v>5300</v>
      </c>
    </row>
    <row r="240" spans="1:6" ht="29.25" customHeight="1">
      <c r="A240" s="195" t="s">
        <v>313</v>
      </c>
      <c r="B240" s="264" t="s">
        <v>232</v>
      </c>
      <c r="C240" s="264" t="s">
        <v>749</v>
      </c>
      <c r="D240" s="264" t="s">
        <v>889</v>
      </c>
      <c r="E240" s="265">
        <v>5300</v>
      </c>
      <c r="F240" s="265">
        <v>5300</v>
      </c>
    </row>
    <row r="241" spans="1:6" ht="30" customHeight="1">
      <c r="A241" s="234" t="s">
        <v>737</v>
      </c>
      <c r="B241" s="262" t="s">
        <v>232</v>
      </c>
      <c r="C241" s="262" t="s">
        <v>739</v>
      </c>
      <c r="D241" s="264"/>
      <c r="E241" s="300">
        <f>E242</f>
        <v>15796.6</v>
      </c>
      <c r="F241" s="300">
        <f>F242</f>
        <v>15796.6</v>
      </c>
    </row>
    <row r="242" spans="1:6" ht="22.5" customHeight="1">
      <c r="A242" s="195" t="s">
        <v>18</v>
      </c>
      <c r="B242" s="264" t="s">
        <v>232</v>
      </c>
      <c r="C242" s="264" t="s">
        <v>738</v>
      </c>
      <c r="D242" s="262"/>
      <c r="E242" s="265">
        <f>SUM(E243)+E244</f>
        <v>15796.6</v>
      </c>
      <c r="F242" s="265">
        <f>SUM(F243)+F244</f>
        <v>15796.6</v>
      </c>
    </row>
    <row r="243" spans="1:6" ht="21.75" customHeight="1">
      <c r="A243" s="195" t="s">
        <v>313</v>
      </c>
      <c r="B243" s="263" t="s">
        <v>232</v>
      </c>
      <c r="C243" s="264" t="s">
        <v>738</v>
      </c>
      <c r="D243" s="264" t="s">
        <v>889</v>
      </c>
      <c r="E243" s="265">
        <v>15600</v>
      </c>
      <c r="F243" s="265">
        <v>15600</v>
      </c>
    </row>
    <row r="244" spans="1:6" ht="44.25" customHeight="1">
      <c r="A244" s="195" t="s">
        <v>1167</v>
      </c>
      <c r="B244" s="263" t="s">
        <v>232</v>
      </c>
      <c r="C244" s="264"/>
      <c r="D244" s="264"/>
      <c r="E244" s="265">
        <f>E245</f>
        <v>196.6</v>
      </c>
      <c r="F244" s="300">
        <f>F245</f>
        <v>196.6</v>
      </c>
    </row>
    <row r="245" spans="1:6" ht="30.75" customHeight="1">
      <c r="A245" s="195" t="s">
        <v>1183</v>
      </c>
      <c r="B245" s="263" t="s">
        <v>232</v>
      </c>
      <c r="C245" s="264" t="s">
        <v>1166</v>
      </c>
      <c r="D245" s="264" t="s">
        <v>1130</v>
      </c>
      <c r="E245" s="265">
        <v>196.6</v>
      </c>
      <c r="F245" s="265">
        <v>196.6</v>
      </c>
    </row>
    <row r="246" spans="1:6" ht="24.75" hidden="1" customHeight="1">
      <c r="A246" s="195" t="s">
        <v>1128</v>
      </c>
      <c r="B246" s="263" t="s">
        <v>232</v>
      </c>
      <c r="C246" s="264" t="s">
        <v>1129</v>
      </c>
      <c r="D246" s="264" t="s">
        <v>1130</v>
      </c>
      <c r="E246" s="265"/>
      <c r="F246" s="265">
        <v>0</v>
      </c>
    </row>
    <row r="247" spans="1:6" ht="49.5" customHeight="1">
      <c r="A247" s="192" t="s">
        <v>1232</v>
      </c>
      <c r="B247" s="261" t="s">
        <v>232</v>
      </c>
      <c r="C247" s="262" t="s">
        <v>853</v>
      </c>
      <c r="D247" s="262"/>
      <c r="E247" s="300">
        <f>E248</f>
        <v>1000</v>
      </c>
      <c r="F247" s="300">
        <f>F248</f>
        <v>1000</v>
      </c>
    </row>
    <row r="248" spans="1:6" ht="24" customHeight="1">
      <c r="A248" s="195" t="s">
        <v>460</v>
      </c>
      <c r="B248" s="263" t="s">
        <v>232</v>
      </c>
      <c r="C248" s="264" t="s">
        <v>853</v>
      </c>
      <c r="D248" s="264" t="s">
        <v>421</v>
      </c>
      <c r="E248" s="265">
        <v>1000</v>
      </c>
      <c r="F248" s="265">
        <v>1000</v>
      </c>
    </row>
    <row r="249" spans="1:6" ht="28.5" customHeight="1">
      <c r="A249" s="237" t="s">
        <v>310</v>
      </c>
      <c r="B249" s="262" t="s">
        <v>233</v>
      </c>
      <c r="C249" s="264"/>
      <c r="D249" s="264"/>
      <c r="E249" s="300">
        <f>E250+E253+E259</f>
        <v>8235.1</v>
      </c>
      <c r="F249" s="300">
        <f>F250+F253+F259</f>
        <v>9913.2999999999993</v>
      </c>
    </row>
    <row r="250" spans="1:6" ht="30" customHeight="1">
      <c r="A250" s="192" t="s">
        <v>904</v>
      </c>
      <c r="B250" s="262" t="s">
        <v>233</v>
      </c>
      <c r="C250" s="262" t="s">
        <v>905</v>
      </c>
      <c r="D250" s="262"/>
      <c r="E250" s="300">
        <f>E251</f>
        <v>5400</v>
      </c>
      <c r="F250" s="300">
        <f>F251</f>
        <v>5400</v>
      </c>
    </row>
    <row r="251" spans="1:6" ht="24.75" customHeight="1">
      <c r="A251" s="195" t="s">
        <v>906</v>
      </c>
      <c r="B251" s="264" t="s">
        <v>233</v>
      </c>
      <c r="C251" s="264" t="s">
        <v>905</v>
      </c>
      <c r="D251" s="264"/>
      <c r="E251" s="265">
        <f>E252</f>
        <v>5400</v>
      </c>
      <c r="F251" s="265">
        <f>F252</f>
        <v>5400</v>
      </c>
    </row>
    <row r="252" spans="1:6" ht="20.25" customHeight="1">
      <c r="A252" s="195" t="s">
        <v>313</v>
      </c>
      <c r="B252" s="264" t="s">
        <v>233</v>
      </c>
      <c r="C252" s="264" t="s">
        <v>905</v>
      </c>
      <c r="D252" s="264" t="s">
        <v>889</v>
      </c>
      <c r="E252" s="265">
        <v>5400</v>
      </c>
      <c r="F252" s="265">
        <v>5400</v>
      </c>
    </row>
    <row r="253" spans="1:6" ht="23.25" customHeight="1">
      <c r="A253" s="192" t="s">
        <v>538</v>
      </c>
      <c r="B253" s="262" t="s">
        <v>233</v>
      </c>
      <c r="C253" s="262" t="s">
        <v>496</v>
      </c>
      <c r="D253" s="262"/>
      <c r="E253" s="300">
        <f>SUM(E254)</f>
        <v>1578</v>
      </c>
      <c r="F253" s="300">
        <f>SUM(F254)</f>
        <v>1578</v>
      </c>
    </row>
    <row r="254" spans="1:6" ht="24.75" customHeight="1">
      <c r="A254" s="219" t="s">
        <v>436</v>
      </c>
      <c r="B254" s="264" t="s">
        <v>233</v>
      </c>
      <c r="C254" s="264" t="s">
        <v>659</v>
      </c>
      <c r="D254" s="264"/>
      <c r="E254" s="265">
        <f>SUM(E255,E257)</f>
        <v>1578</v>
      </c>
      <c r="F254" s="265">
        <f>SUM(F255,F257)</f>
        <v>1578</v>
      </c>
    </row>
    <row r="255" spans="1:6" ht="34.5" customHeight="1">
      <c r="A255" s="102" t="s">
        <v>424</v>
      </c>
      <c r="B255" s="264" t="s">
        <v>233</v>
      </c>
      <c r="C255" s="264" t="s">
        <v>660</v>
      </c>
      <c r="D255" s="264"/>
      <c r="E255" s="265">
        <f>SUM(E256)</f>
        <v>1563</v>
      </c>
      <c r="F255" s="265">
        <f t="shared" ref="F255" si="7">SUM(F256)</f>
        <v>1563</v>
      </c>
    </row>
    <row r="256" spans="1:6" ht="21" customHeight="1">
      <c r="A256" s="102" t="s">
        <v>426</v>
      </c>
      <c r="B256" s="264" t="s">
        <v>233</v>
      </c>
      <c r="C256" s="264" t="s">
        <v>660</v>
      </c>
      <c r="D256" s="264" t="s">
        <v>425</v>
      </c>
      <c r="E256" s="265">
        <v>1563</v>
      </c>
      <c r="F256" s="265">
        <v>1563</v>
      </c>
    </row>
    <row r="257" spans="1:6" ht="19.5" customHeight="1">
      <c r="A257" s="102" t="s">
        <v>377</v>
      </c>
      <c r="B257" s="264" t="s">
        <v>233</v>
      </c>
      <c r="C257" s="264" t="s">
        <v>661</v>
      </c>
      <c r="D257" s="264"/>
      <c r="E257" s="265">
        <f>SUM(E258)</f>
        <v>15</v>
      </c>
      <c r="F257" s="265">
        <f>SUM(F258)</f>
        <v>15</v>
      </c>
    </row>
    <row r="258" spans="1:6" ht="33" customHeight="1">
      <c r="A258" s="102" t="s">
        <v>422</v>
      </c>
      <c r="B258" s="264" t="s">
        <v>233</v>
      </c>
      <c r="C258" s="264" t="s">
        <v>661</v>
      </c>
      <c r="D258" s="264" t="s">
        <v>421</v>
      </c>
      <c r="E258" s="265">
        <v>15</v>
      </c>
      <c r="F258" s="265">
        <v>15</v>
      </c>
    </row>
    <row r="259" spans="1:6" ht="30.75" customHeight="1">
      <c r="A259" s="234" t="s">
        <v>1252</v>
      </c>
      <c r="B259" s="264" t="s">
        <v>233</v>
      </c>
      <c r="C259" s="264" t="s">
        <v>1136</v>
      </c>
      <c r="D259" s="264"/>
      <c r="E259" s="300">
        <f>E260</f>
        <v>1257.0999999999999</v>
      </c>
      <c r="F259" s="300">
        <f>F260</f>
        <v>2935.3</v>
      </c>
    </row>
    <row r="260" spans="1:6" ht="21.75" customHeight="1">
      <c r="A260" s="102" t="s">
        <v>1138</v>
      </c>
      <c r="B260" s="264" t="s">
        <v>233</v>
      </c>
      <c r="C260" s="264" t="s">
        <v>1135</v>
      </c>
      <c r="D260" s="264" t="s">
        <v>421</v>
      </c>
      <c r="E260" s="265">
        <v>1257.0999999999999</v>
      </c>
      <c r="F260" s="265">
        <v>2935.3</v>
      </c>
    </row>
    <row r="261" spans="1:6" ht="22.5" hidden="1" customHeight="1">
      <c r="A261" s="102" t="s">
        <v>1139</v>
      </c>
      <c r="B261" s="264" t="s">
        <v>233</v>
      </c>
      <c r="C261" s="264" t="s">
        <v>1137</v>
      </c>
      <c r="D261" s="264" t="s">
        <v>421</v>
      </c>
      <c r="E261" s="265"/>
      <c r="F261" s="265"/>
    </row>
    <row r="262" spans="1:6" ht="24" customHeight="1">
      <c r="A262" s="192" t="s">
        <v>276</v>
      </c>
      <c r="B262" s="262" t="s">
        <v>485</v>
      </c>
      <c r="C262" s="262"/>
      <c r="D262" s="262"/>
      <c r="E262" s="300">
        <f>SUM(E263,E268,E280,E286)</f>
        <v>18821.099999999999</v>
      </c>
      <c r="F262" s="300">
        <f>SUM(F263,F268,F280,F286)</f>
        <v>18706.599999999999</v>
      </c>
    </row>
    <row r="263" spans="1:6" ht="37.5" customHeight="1">
      <c r="A263" s="237" t="s">
        <v>1224</v>
      </c>
      <c r="B263" s="262" t="s">
        <v>602</v>
      </c>
      <c r="C263" s="262"/>
      <c r="D263" s="262"/>
      <c r="E263" s="300">
        <f>SUM(E264)</f>
        <v>7300</v>
      </c>
      <c r="F263" s="300">
        <f>SUM(F264)</f>
        <v>7300</v>
      </c>
    </row>
    <row r="264" spans="1:6" ht="27.75" customHeight="1">
      <c r="A264" s="192" t="s">
        <v>470</v>
      </c>
      <c r="B264" s="262" t="s">
        <v>602</v>
      </c>
      <c r="C264" s="262"/>
      <c r="D264" s="262"/>
      <c r="E264" s="300">
        <f>SUM(E265)</f>
        <v>7300</v>
      </c>
      <c r="F264" s="300">
        <f>SUM(F265)</f>
        <v>7300</v>
      </c>
    </row>
    <row r="265" spans="1:6" ht="47.25" customHeight="1">
      <c r="A265" s="219" t="s">
        <v>821</v>
      </c>
      <c r="B265" s="262" t="s">
        <v>602</v>
      </c>
      <c r="C265" s="264" t="s">
        <v>820</v>
      </c>
      <c r="D265" s="262"/>
      <c r="E265" s="300">
        <f>SUM(E266)</f>
        <v>7300</v>
      </c>
      <c r="F265" s="300">
        <f>F266</f>
        <v>7300</v>
      </c>
    </row>
    <row r="266" spans="1:6" ht="27" customHeight="1">
      <c r="A266" s="102" t="s">
        <v>546</v>
      </c>
      <c r="B266" s="264" t="s">
        <v>602</v>
      </c>
      <c r="C266" s="264" t="s">
        <v>819</v>
      </c>
      <c r="D266" s="264"/>
      <c r="E266" s="265">
        <f>SUM(E267)</f>
        <v>7300</v>
      </c>
      <c r="F266" s="265">
        <f>SUM(F267)</f>
        <v>7300</v>
      </c>
    </row>
    <row r="267" spans="1:6" ht="24" customHeight="1">
      <c r="A267" s="102" t="s">
        <v>316</v>
      </c>
      <c r="B267" s="264" t="s">
        <v>602</v>
      </c>
      <c r="C267" s="264" t="s">
        <v>819</v>
      </c>
      <c r="D267" s="264" t="s">
        <v>903</v>
      </c>
      <c r="E267" s="265">
        <v>7300</v>
      </c>
      <c r="F267" s="265">
        <v>7300</v>
      </c>
    </row>
    <row r="268" spans="1:6" ht="40.5" customHeight="1">
      <c r="A268" s="192" t="s">
        <v>242</v>
      </c>
      <c r="B268" s="262" t="s">
        <v>228</v>
      </c>
      <c r="C268" s="262"/>
      <c r="D268" s="262"/>
      <c r="E268" s="300">
        <f>SUM(E269,E275)</f>
        <v>4476.1000000000004</v>
      </c>
      <c r="F268" s="300">
        <f>SUM(F269,F275)</f>
        <v>4514.6000000000004</v>
      </c>
    </row>
    <row r="269" spans="1:6" ht="41.25" customHeight="1">
      <c r="A269" s="192" t="s">
        <v>1231</v>
      </c>
      <c r="B269" s="262" t="s">
        <v>228</v>
      </c>
      <c r="C269" s="262" t="s">
        <v>662</v>
      </c>
      <c r="D269" s="262"/>
      <c r="E269" s="300">
        <f>E270</f>
        <v>3000</v>
      </c>
      <c r="F269" s="300">
        <f>F270</f>
        <v>3000</v>
      </c>
    </row>
    <row r="270" spans="1:6" ht="42" customHeight="1">
      <c r="A270" s="102" t="s">
        <v>686</v>
      </c>
      <c r="B270" s="264" t="s">
        <v>228</v>
      </c>
      <c r="C270" s="264" t="s">
        <v>723</v>
      </c>
      <c r="D270" s="262"/>
      <c r="E270" s="300">
        <f>SUM(E271)+E273</f>
        <v>3000</v>
      </c>
      <c r="F270" s="300">
        <f>SUM(F271)+F273</f>
        <v>3000</v>
      </c>
    </row>
    <row r="271" spans="1:6" ht="35.25" customHeight="1">
      <c r="A271" s="102" t="s">
        <v>21</v>
      </c>
      <c r="B271" s="264" t="s">
        <v>228</v>
      </c>
      <c r="C271" s="264" t="s">
        <v>915</v>
      </c>
      <c r="D271" s="262"/>
      <c r="E271" s="300">
        <f>SUM(E272)</f>
        <v>3000</v>
      </c>
      <c r="F271" s="300">
        <f>SUM(F272)</f>
        <v>3000</v>
      </c>
    </row>
    <row r="272" spans="1:6" ht="32.25" customHeight="1">
      <c r="A272" s="209" t="s">
        <v>319</v>
      </c>
      <c r="B272" s="264" t="s">
        <v>228</v>
      </c>
      <c r="C272" s="264" t="s">
        <v>915</v>
      </c>
      <c r="D272" s="264" t="s">
        <v>317</v>
      </c>
      <c r="E272" s="265">
        <v>3000</v>
      </c>
      <c r="F272" s="265">
        <v>3000</v>
      </c>
    </row>
    <row r="273" spans="1:6" ht="43.5" hidden="1" customHeight="1">
      <c r="A273" s="273" t="s">
        <v>902</v>
      </c>
      <c r="B273" s="263" t="s">
        <v>228</v>
      </c>
      <c r="C273" s="264" t="s">
        <v>1164</v>
      </c>
      <c r="D273" s="264"/>
      <c r="E273" s="265">
        <f>E274</f>
        <v>0</v>
      </c>
      <c r="F273" s="265"/>
    </row>
    <row r="274" spans="1:6" ht="34.5" hidden="1" customHeight="1">
      <c r="A274" s="209" t="s">
        <v>319</v>
      </c>
      <c r="B274" s="263" t="s">
        <v>228</v>
      </c>
      <c r="C274" s="264" t="s">
        <v>1164</v>
      </c>
      <c r="D274" s="264" t="s">
        <v>317</v>
      </c>
      <c r="E274" s="265">
        <v>0</v>
      </c>
      <c r="F274" s="265"/>
    </row>
    <row r="275" spans="1:6" ht="33.75" customHeight="1">
      <c r="A275" s="289" t="s">
        <v>1254</v>
      </c>
      <c r="B275" s="262" t="s">
        <v>228</v>
      </c>
      <c r="C275" s="262" t="s">
        <v>533</v>
      </c>
      <c r="D275" s="262"/>
      <c r="E275" s="300">
        <f>SUM(E276)</f>
        <v>1476.1</v>
      </c>
      <c r="F275" s="300">
        <f>F276</f>
        <v>1514.6</v>
      </c>
    </row>
    <row r="276" spans="1:6" ht="26.25" customHeight="1">
      <c r="A276" s="272" t="s">
        <v>20</v>
      </c>
      <c r="B276" s="264" t="s">
        <v>228</v>
      </c>
      <c r="C276" s="264" t="s">
        <v>663</v>
      </c>
      <c r="D276" s="264"/>
      <c r="E276" s="265">
        <f>SUM(E278)</f>
        <v>1476.1</v>
      </c>
      <c r="F276" s="305">
        <f>F278</f>
        <v>1514.6</v>
      </c>
    </row>
    <row r="277" spans="1:6" ht="30.75" customHeight="1">
      <c r="A277" s="222" t="s">
        <v>730</v>
      </c>
      <c r="B277" s="264" t="s">
        <v>228</v>
      </c>
      <c r="C277" s="264" t="s">
        <v>731</v>
      </c>
      <c r="D277" s="264"/>
      <c r="E277" s="265">
        <f>E278</f>
        <v>1476.1</v>
      </c>
      <c r="F277" s="301">
        <f>F278</f>
        <v>1514.6</v>
      </c>
    </row>
    <row r="278" spans="1:6" ht="63" customHeight="1">
      <c r="A278" s="102" t="s">
        <v>9</v>
      </c>
      <c r="B278" s="264" t="s">
        <v>228</v>
      </c>
      <c r="C278" s="264" t="s">
        <v>732</v>
      </c>
      <c r="D278" s="264"/>
      <c r="E278" s="265">
        <f>SUM(E279)</f>
        <v>1476.1</v>
      </c>
      <c r="F278" s="301">
        <f>F279</f>
        <v>1514.6</v>
      </c>
    </row>
    <row r="279" spans="1:6" ht="27.75" customHeight="1">
      <c r="A279" s="102" t="s">
        <v>313</v>
      </c>
      <c r="B279" s="264" t="s">
        <v>228</v>
      </c>
      <c r="C279" s="264" t="s">
        <v>732</v>
      </c>
      <c r="D279" s="264" t="s">
        <v>889</v>
      </c>
      <c r="E279" s="301">
        <v>1476.1</v>
      </c>
      <c r="F279" s="301">
        <v>1514.6</v>
      </c>
    </row>
    <row r="280" spans="1:6">
      <c r="A280" s="213" t="s">
        <v>241</v>
      </c>
      <c r="B280" s="262" t="s">
        <v>223</v>
      </c>
      <c r="C280" s="262"/>
      <c r="D280" s="262"/>
      <c r="E280" s="300">
        <f>SUM(E281)</f>
        <v>3045</v>
      </c>
      <c r="F280" s="295">
        <f>F281</f>
        <v>2892</v>
      </c>
    </row>
    <row r="281" spans="1:6" ht="25.5">
      <c r="A281" s="289" t="s">
        <v>1254</v>
      </c>
      <c r="B281" s="262" t="s">
        <v>223</v>
      </c>
      <c r="C281" s="262" t="s">
        <v>533</v>
      </c>
      <c r="D281" s="264"/>
      <c r="E281" s="300">
        <f>SUM(E282)</f>
        <v>3045</v>
      </c>
      <c r="F281" s="295">
        <f>F282</f>
        <v>2892</v>
      </c>
    </row>
    <row r="282" spans="1:6">
      <c r="A282" s="222" t="s">
        <v>74</v>
      </c>
      <c r="B282" s="264" t="s">
        <v>223</v>
      </c>
      <c r="C282" s="264" t="s">
        <v>664</v>
      </c>
      <c r="D282" s="264"/>
      <c r="E282" s="265">
        <f>SUM(E284)</f>
        <v>3045</v>
      </c>
      <c r="F282" s="301">
        <f>F283</f>
        <v>2892</v>
      </c>
    </row>
    <row r="283" spans="1:6" ht="25.5">
      <c r="A283" s="222" t="s">
        <v>730</v>
      </c>
      <c r="B283" s="264" t="s">
        <v>223</v>
      </c>
      <c r="C283" s="264" t="s">
        <v>733</v>
      </c>
      <c r="D283" s="264"/>
      <c r="E283" s="265">
        <f>SUM(E284)</f>
        <v>3045</v>
      </c>
      <c r="F283" s="301">
        <f>F284</f>
        <v>2892</v>
      </c>
    </row>
    <row r="284" spans="1:6" ht="89.25">
      <c r="A284" s="102" t="s">
        <v>547</v>
      </c>
      <c r="B284" s="264" t="s">
        <v>223</v>
      </c>
      <c r="C284" s="264" t="s">
        <v>734</v>
      </c>
      <c r="D284" s="262"/>
      <c r="E284" s="265">
        <f>SUM(E285)</f>
        <v>3045</v>
      </c>
      <c r="F284" s="301">
        <f>F285</f>
        <v>2892</v>
      </c>
    </row>
    <row r="285" spans="1:6">
      <c r="A285" s="102" t="s">
        <v>313</v>
      </c>
      <c r="B285" s="264" t="s">
        <v>223</v>
      </c>
      <c r="C285" s="264" t="s">
        <v>734</v>
      </c>
      <c r="D285" s="264" t="s">
        <v>827</v>
      </c>
      <c r="E285" s="54">
        <v>3045</v>
      </c>
      <c r="F285" s="301">
        <v>2892</v>
      </c>
    </row>
    <row r="286" spans="1:6">
      <c r="A286" s="192" t="s">
        <v>173</v>
      </c>
      <c r="B286" s="262" t="s">
        <v>621</v>
      </c>
      <c r="C286" s="262"/>
      <c r="D286" s="262"/>
      <c r="E286" s="300">
        <f>E287</f>
        <v>4000</v>
      </c>
      <c r="F286" s="300">
        <f>F287</f>
        <v>4000</v>
      </c>
    </row>
    <row r="287" spans="1:6" ht="25.5">
      <c r="A287" s="237" t="s">
        <v>1253</v>
      </c>
      <c r="B287" s="262" t="s">
        <v>621</v>
      </c>
      <c r="C287" s="262" t="s">
        <v>520</v>
      </c>
      <c r="D287" s="262"/>
      <c r="E287" s="300">
        <f>SUM(E289,E291,E293,E296)</f>
        <v>4000</v>
      </c>
      <c r="F287" s="300">
        <f>SUM(F289,F291,F293,F296)</f>
        <v>4000</v>
      </c>
    </row>
    <row r="288" spans="1:6" ht="25.5">
      <c r="A288" s="219" t="s">
        <v>822</v>
      </c>
      <c r="B288" s="264" t="s">
        <v>621</v>
      </c>
      <c r="C288" s="264" t="s">
        <v>725</v>
      </c>
      <c r="D288" s="262"/>
      <c r="E288" s="300">
        <f>E289+E291</f>
        <v>3400</v>
      </c>
      <c r="F288" s="300">
        <f>F289+F291</f>
        <v>3400</v>
      </c>
    </row>
    <row r="289" spans="1:6">
      <c r="A289" s="219" t="s">
        <v>535</v>
      </c>
      <c r="B289" s="264" t="s">
        <v>621</v>
      </c>
      <c r="C289" s="264" t="s">
        <v>726</v>
      </c>
      <c r="D289" s="262"/>
      <c r="E289" s="300">
        <f>SUM(E290)</f>
        <v>800</v>
      </c>
      <c r="F289" s="300">
        <f>SUM(F290)</f>
        <v>800</v>
      </c>
    </row>
    <row r="290" spans="1:6" ht="25.5">
      <c r="A290" s="195" t="s">
        <v>422</v>
      </c>
      <c r="B290" s="264" t="s">
        <v>621</v>
      </c>
      <c r="C290" s="264" t="s">
        <v>726</v>
      </c>
      <c r="D290" s="264" t="s">
        <v>421</v>
      </c>
      <c r="E290" s="265">
        <v>800</v>
      </c>
      <c r="F290" s="265">
        <v>800</v>
      </c>
    </row>
    <row r="291" spans="1:6" ht="25.5">
      <c r="A291" s="243" t="s">
        <v>536</v>
      </c>
      <c r="B291" s="264" t="s">
        <v>621</v>
      </c>
      <c r="C291" s="264" t="s">
        <v>727</v>
      </c>
      <c r="D291" s="262"/>
      <c r="E291" s="300">
        <f>SUM(E292)</f>
        <v>2600</v>
      </c>
      <c r="F291" s="300">
        <f>SUM(F292)</f>
        <v>2600</v>
      </c>
    </row>
    <row r="292" spans="1:6">
      <c r="A292" s="242" t="s">
        <v>553</v>
      </c>
      <c r="B292" s="264" t="s">
        <v>621</v>
      </c>
      <c r="C292" s="264" t="s">
        <v>727</v>
      </c>
      <c r="D292" s="264" t="s">
        <v>578</v>
      </c>
      <c r="E292" s="265">
        <v>2600</v>
      </c>
      <c r="F292" s="265">
        <v>2600</v>
      </c>
    </row>
    <row r="293" spans="1:6" ht="25.5">
      <c r="A293" s="219" t="s">
        <v>823</v>
      </c>
      <c r="B293" s="264" t="s">
        <v>621</v>
      </c>
      <c r="C293" s="264" t="s">
        <v>825</v>
      </c>
      <c r="D293" s="264"/>
      <c r="E293" s="300">
        <v>100</v>
      </c>
      <c r="F293" s="300">
        <v>100</v>
      </c>
    </row>
    <row r="294" spans="1:6">
      <c r="A294" s="243" t="s">
        <v>824</v>
      </c>
      <c r="B294" s="264" t="s">
        <v>621</v>
      </c>
      <c r="C294" s="264" t="s">
        <v>826</v>
      </c>
      <c r="D294" s="264"/>
      <c r="E294" s="265">
        <v>100</v>
      </c>
      <c r="F294" s="265">
        <v>100</v>
      </c>
    </row>
    <row r="295" spans="1:6" ht="25.5">
      <c r="A295" s="195" t="s">
        <v>422</v>
      </c>
      <c r="B295" s="264" t="s">
        <v>621</v>
      </c>
      <c r="C295" s="264" t="s">
        <v>826</v>
      </c>
      <c r="D295" s="264" t="s">
        <v>421</v>
      </c>
      <c r="E295" s="265">
        <v>100</v>
      </c>
      <c r="F295" s="265">
        <v>100</v>
      </c>
    </row>
    <row r="296" spans="1:6">
      <c r="A296" s="243" t="s">
        <v>1144</v>
      </c>
      <c r="B296" s="262" t="s">
        <v>621</v>
      </c>
      <c r="C296" s="262" t="s">
        <v>1143</v>
      </c>
      <c r="D296" s="262"/>
      <c r="E296" s="300">
        <f>E297</f>
        <v>500</v>
      </c>
      <c r="F296" s="300">
        <f>F297</f>
        <v>500</v>
      </c>
    </row>
    <row r="297" spans="1:6" ht="25.5">
      <c r="A297" s="195" t="s">
        <v>422</v>
      </c>
      <c r="B297" s="264" t="s">
        <v>621</v>
      </c>
      <c r="C297" s="264" t="s">
        <v>1143</v>
      </c>
      <c r="D297" s="264" t="s">
        <v>421</v>
      </c>
      <c r="E297" s="265">
        <v>500</v>
      </c>
      <c r="F297" s="265">
        <v>500</v>
      </c>
    </row>
    <row r="298" spans="1:6">
      <c r="A298" s="192" t="s">
        <v>349</v>
      </c>
      <c r="B298" s="262" t="s">
        <v>226</v>
      </c>
      <c r="C298" s="262"/>
      <c r="D298" s="262"/>
      <c r="E298" s="300">
        <f>SUM(E299)+E310</f>
        <v>13920</v>
      </c>
      <c r="F298" s="300">
        <f>SUM(F299)+F310</f>
        <v>13920</v>
      </c>
    </row>
    <row r="299" spans="1:6">
      <c r="A299" s="192" t="s">
        <v>227</v>
      </c>
      <c r="B299" s="262" t="s">
        <v>626</v>
      </c>
      <c r="C299" s="262"/>
      <c r="D299" s="262"/>
      <c r="E299" s="300">
        <f>SUM(E300)</f>
        <v>12920</v>
      </c>
      <c r="F299" s="300">
        <f>SUM(F300)</f>
        <v>12920</v>
      </c>
    </row>
    <row r="300" spans="1:6" ht="38.25">
      <c r="A300" s="289" t="s">
        <v>1227</v>
      </c>
      <c r="B300" s="262" t="s">
        <v>626</v>
      </c>
      <c r="C300" s="262" t="s">
        <v>665</v>
      </c>
      <c r="D300" s="262"/>
      <c r="E300" s="300">
        <f>SUM(E304,E306,E302)</f>
        <v>12920</v>
      </c>
      <c r="F300" s="300">
        <f>SUM(F304,F306,F302)</f>
        <v>12920</v>
      </c>
    </row>
    <row r="301" spans="1:6" ht="25.5">
      <c r="A301" s="219" t="s">
        <v>728</v>
      </c>
      <c r="B301" s="264" t="s">
        <v>626</v>
      </c>
      <c r="C301" s="264" t="s">
        <v>761</v>
      </c>
      <c r="D301" s="262"/>
      <c r="E301" s="300">
        <f>SUM(E303,E305,E306)</f>
        <v>12920</v>
      </c>
      <c r="F301" s="300">
        <f>SUM(F303,F305,F306)</f>
        <v>12920</v>
      </c>
    </row>
    <row r="302" spans="1:6">
      <c r="A302" s="102" t="s">
        <v>771</v>
      </c>
      <c r="B302" s="264" t="s">
        <v>626</v>
      </c>
      <c r="C302" s="264" t="s">
        <v>762</v>
      </c>
      <c r="D302" s="264"/>
      <c r="E302" s="265">
        <f>SUM(E303)</f>
        <v>2000</v>
      </c>
      <c r="F302" s="265">
        <f>SUM(F303)</f>
        <v>2000</v>
      </c>
    </row>
    <row r="303" spans="1:6" ht="25.5">
      <c r="A303" s="195" t="s">
        <v>422</v>
      </c>
      <c r="B303" s="264" t="s">
        <v>626</v>
      </c>
      <c r="C303" s="264" t="s">
        <v>762</v>
      </c>
      <c r="D303" s="264" t="s">
        <v>421</v>
      </c>
      <c r="E303" s="265">
        <v>2000</v>
      </c>
      <c r="F303" s="265">
        <v>2000</v>
      </c>
    </row>
    <row r="304" spans="1:6">
      <c r="A304" s="102" t="s">
        <v>770</v>
      </c>
      <c r="B304" s="264" t="s">
        <v>626</v>
      </c>
      <c r="C304" s="264" t="s">
        <v>763</v>
      </c>
      <c r="D304" s="264"/>
      <c r="E304" s="265">
        <f>SUM(E305:E305)</f>
        <v>1000</v>
      </c>
      <c r="F304" s="265">
        <f>SUM(F305:F305)</f>
        <v>1000</v>
      </c>
    </row>
    <row r="305" spans="1:6">
      <c r="A305" s="102" t="s">
        <v>769</v>
      </c>
      <c r="B305" s="263" t="s">
        <v>626</v>
      </c>
      <c r="C305" s="264" t="s">
        <v>763</v>
      </c>
      <c r="D305" s="264" t="s">
        <v>767</v>
      </c>
      <c r="E305" s="265">
        <v>1000</v>
      </c>
      <c r="F305" s="265">
        <v>1000</v>
      </c>
    </row>
    <row r="306" spans="1:6">
      <c r="A306" s="102" t="s">
        <v>799</v>
      </c>
      <c r="B306" s="264" t="s">
        <v>626</v>
      </c>
      <c r="C306" s="264" t="s">
        <v>764</v>
      </c>
      <c r="D306" s="264"/>
      <c r="E306" s="265">
        <f>SUM(E307:E308)</f>
        <v>9920</v>
      </c>
      <c r="F306" s="265">
        <f>SUM(F307:F308)</f>
        <v>9920</v>
      </c>
    </row>
    <row r="307" spans="1:6">
      <c r="A307" s="102" t="s">
        <v>769</v>
      </c>
      <c r="B307" s="264" t="s">
        <v>626</v>
      </c>
      <c r="C307" s="264" t="s">
        <v>764</v>
      </c>
      <c r="D307" s="264" t="s">
        <v>767</v>
      </c>
      <c r="E307" s="265">
        <v>9420</v>
      </c>
      <c r="F307" s="265">
        <v>9420</v>
      </c>
    </row>
    <row r="308" spans="1:6">
      <c r="A308" s="102" t="s">
        <v>914</v>
      </c>
      <c r="B308" s="264" t="s">
        <v>626</v>
      </c>
      <c r="C308" s="264" t="s">
        <v>913</v>
      </c>
      <c r="D308" s="264" t="s">
        <v>767</v>
      </c>
      <c r="E308" s="265">
        <v>500</v>
      </c>
      <c r="F308" s="265">
        <v>500</v>
      </c>
    </row>
    <row r="309" spans="1:6" ht="38.25">
      <c r="A309" s="192" t="s">
        <v>1232</v>
      </c>
      <c r="B309" s="264" t="s">
        <v>1142</v>
      </c>
      <c r="C309" s="264" t="s">
        <v>853</v>
      </c>
      <c r="D309" s="264"/>
      <c r="E309" s="265">
        <f>E310</f>
        <v>1000</v>
      </c>
      <c r="F309" s="265">
        <f>F310</f>
        <v>1000</v>
      </c>
    </row>
    <row r="310" spans="1:6">
      <c r="A310" s="195" t="s">
        <v>460</v>
      </c>
      <c r="B310" s="264" t="s">
        <v>1142</v>
      </c>
      <c r="C310" s="264" t="s">
        <v>853</v>
      </c>
      <c r="D310" s="264" t="s">
        <v>421</v>
      </c>
      <c r="E310" s="265">
        <v>1000</v>
      </c>
      <c r="F310" s="265">
        <v>1000</v>
      </c>
    </row>
    <row r="311" spans="1:6">
      <c r="A311" s="192" t="s">
        <v>350</v>
      </c>
      <c r="B311" s="262" t="s">
        <v>351</v>
      </c>
      <c r="C311" s="262"/>
      <c r="D311" s="262"/>
      <c r="E311" s="300">
        <f>SUM(E312)</f>
        <v>4000</v>
      </c>
      <c r="F311" s="300">
        <f>SUM(F312)</f>
        <v>4000</v>
      </c>
    </row>
    <row r="312" spans="1:6">
      <c r="A312" s="192" t="s">
        <v>568</v>
      </c>
      <c r="B312" s="262" t="s">
        <v>624</v>
      </c>
      <c r="C312" s="262"/>
      <c r="D312" s="262"/>
      <c r="E312" s="300">
        <f>SUM(E314)</f>
        <v>4000</v>
      </c>
      <c r="F312" s="300">
        <f>SUM(F314)</f>
        <v>4000</v>
      </c>
    </row>
    <row r="313" spans="1:6">
      <c r="A313" s="102" t="s">
        <v>24</v>
      </c>
      <c r="B313" s="264" t="s">
        <v>624</v>
      </c>
      <c r="C313" s="264" t="s">
        <v>506</v>
      </c>
      <c r="D313" s="264"/>
      <c r="E313" s="265">
        <f t="shared" ref="E313:F315" si="8">SUM(E314)</f>
        <v>4000</v>
      </c>
      <c r="F313" s="265">
        <f t="shared" si="8"/>
        <v>4000</v>
      </c>
    </row>
    <row r="314" spans="1:6" ht="25.5">
      <c r="A314" s="102" t="s">
        <v>383</v>
      </c>
      <c r="B314" s="264" t="s">
        <v>624</v>
      </c>
      <c r="C314" s="264" t="s">
        <v>666</v>
      </c>
      <c r="D314" s="264"/>
      <c r="E314" s="265">
        <f t="shared" si="8"/>
        <v>4000</v>
      </c>
      <c r="F314" s="265">
        <f t="shared" si="8"/>
        <v>4000</v>
      </c>
    </row>
    <row r="315" spans="1:6">
      <c r="A315" s="243" t="s">
        <v>434</v>
      </c>
      <c r="B315" s="264" t="s">
        <v>624</v>
      </c>
      <c r="C315" s="264" t="s">
        <v>667</v>
      </c>
      <c r="D315" s="264"/>
      <c r="E315" s="265">
        <f t="shared" si="8"/>
        <v>4000</v>
      </c>
      <c r="F315" s="265">
        <f t="shared" si="8"/>
        <v>4000</v>
      </c>
    </row>
    <row r="316" spans="1:6">
      <c r="A316" s="102" t="s">
        <v>206</v>
      </c>
      <c r="B316" s="264" t="s">
        <v>624</v>
      </c>
      <c r="C316" s="264" t="s">
        <v>667</v>
      </c>
      <c r="D316" s="264" t="s">
        <v>831</v>
      </c>
      <c r="E316" s="265">
        <v>4000</v>
      </c>
      <c r="F316" s="265">
        <v>4000</v>
      </c>
    </row>
    <row r="317" spans="1:6" ht="25.5">
      <c r="A317" s="192" t="s">
        <v>352</v>
      </c>
      <c r="B317" s="262" t="s">
        <v>622</v>
      </c>
      <c r="C317" s="262"/>
      <c r="D317" s="262"/>
      <c r="E317" s="300">
        <f>SUM(E318)</f>
        <v>0</v>
      </c>
      <c r="F317" s="300">
        <f>SUM(F318)</f>
        <v>0</v>
      </c>
    </row>
    <row r="318" spans="1:6" ht="25.5" hidden="1">
      <c r="A318" s="289" t="s">
        <v>234</v>
      </c>
      <c r="B318" s="262" t="s">
        <v>623</v>
      </c>
      <c r="C318" s="262"/>
      <c r="D318" s="262"/>
      <c r="E318" s="300">
        <f>SUM(E321)</f>
        <v>0</v>
      </c>
      <c r="F318" s="300">
        <f>SUM(F321)</f>
        <v>0</v>
      </c>
    </row>
    <row r="319" spans="1:6" hidden="1">
      <c r="A319" s="102" t="s">
        <v>24</v>
      </c>
      <c r="B319" s="264" t="s">
        <v>623</v>
      </c>
      <c r="C319" s="264" t="s">
        <v>506</v>
      </c>
      <c r="D319" s="264"/>
      <c r="E319" s="265">
        <f t="shared" ref="E319:F321" si="9">SUM(E320)</f>
        <v>0</v>
      </c>
      <c r="F319" s="265">
        <f t="shared" si="9"/>
        <v>0</v>
      </c>
    </row>
    <row r="320" spans="1:6" hidden="1">
      <c r="A320" s="222" t="s">
        <v>560</v>
      </c>
      <c r="B320" s="264" t="s">
        <v>623</v>
      </c>
      <c r="C320" s="264" t="s">
        <v>668</v>
      </c>
      <c r="D320" s="264"/>
      <c r="E320" s="265">
        <f t="shared" si="9"/>
        <v>0</v>
      </c>
      <c r="F320" s="265">
        <f t="shared" si="9"/>
        <v>0</v>
      </c>
    </row>
    <row r="321" spans="1:6" hidden="1">
      <c r="A321" s="244" t="s">
        <v>320</v>
      </c>
      <c r="B321" s="264" t="s">
        <v>623</v>
      </c>
      <c r="C321" s="264" t="s">
        <v>669</v>
      </c>
      <c r="D321" s="264"/>
      <c r="E321" s="265">
        <f t="shared" si="9"/>
        <v>0</v>
      </c>
      <c r="F321" s="265">
        <f t="shared" si="9"/>
        <v>0</v>
      </c>
    </row>
    <row r="322" spans="1:6" ht="22.5" hidden="1" customHeight="1">
      <c r="A322" s="102" t="s">
        <v>560</v>
      </c>
      <c r="B322" s="264" t="s">
        <v>623</v>
      </c>
      <c r="C322" s="264" t="s">
        <v>669</v>
      </c>
      <c r="D322" s="264" t="s">
        <v>204</v>
      </c>
      <c r="E322" s="265">
        <v>0</v>
      </c>
      <c r="F322" s="265">
        <v>0</v>
      </c>
    </row>
    <row r="323" spans="1:6" ht="45.75" customHeight="1">
      <c r="A323" s="237" t="s">
        <v>354</v>
      </c>
      <c r="B323" s="262" t="s">
        <v>353</v>
      </c>
      <c r="C323" s="262"/>
      <c r="D323" s="262"/>
      <c r="E323" s="300">
        <f>SUM(E325)</f>
        <v>33187.199999999997</v>
      </c>
      <c r="F323" s="300">
        <f>SUM(F325)</f>
        <v>33187.199999999997</v>
      </c>
    </row>
    <row r="324" spans="1:6" ht="48" customHeight="1">
      <c r="A324" s="289" t="s">
        <v>549</v>
      </c>
      <c r="B324" s="262" t="s">
        <v>235</v>
      </c>
      <c r="C324" s="262"/>
      <c r="D324" s="262"/>
      <c r="E324" s="300">
        <f>E325</f>
        <v>33187.199999999997</v>
      </c>
      <c r="F324" s="300">
        <f>F325</f>
        <v>33187.199999999997</v>
      </c>
    </row>
    <row r="325" spans="1:6" ht="23.25" customHeight="1">
      <c r="A325" s="192" t="s">
        <v>24</v>
      </c>
      <c r="B325" s="262" t="s">
        <v>235</v>
      </c>
      <c r="C325" s="262" t="s">
        <v>506</v>
      </c>
      <c r="D325" s="262"/>
      <c r="E325" s="300">
        <f>SUM(E326,E331)</f>
        <v>33187.199999999997</v>
      </c>
      <c r="F325" s="300">
        <f>SUM(F326,F331)</f>
        <v>33187.199999999997</v>
      </c>
    </row>
    <row r="326" spans="1:6" ht="21.75" customHeight="1">
      <c r="A326" s="237" t="s">
        <v>192</v>
      </c>
      <c r="B326" s="262" t="s">
        <v>235</v>
      </c>
      <c r="C326" s="262" t="s">
        <v>524</v>
      </c>
      <c r="D326" s="262"/>
      <c r="E326" s="300">
        <f>SUM(E327,E329)</f>
        <v>22562.2</v>
      </c>
      <c r="F326" s="300">
        <f>SUM(F327,F329)</f>
        <v>22562.2</v>
      </c>
    </row>
    <row r="327" spans="1:6" ht="38.25">
      <c r="A327" s="246" t="s">
        <v>195</v>
      </c>
      <c r="B327" s="264" t="s">
        <v>235</v>
      </c>
      <c r="C327" s="264" t="s">
        <v>755</v>
      </c>
      <c r="D327" s="264"/>
      <c r="E327" s="265">
        <f>SUM(E328)</f>
        <v>695.2</v>
      </c>
      <c r="F327" s="265">
        <f>SUM(F328)</f>
        <v>695.2</v>
      </c>
    </row>
    <row r="328" spans="1:6">
      <c r="A328" s="246" t="s">
        <v>609</v>
      </c>
      <c r="B328" s="264" t="s">
        <v>235</v>
      </c>
      <c r="C328" s="264" t="s">
        <v>755</v>
      </c>
      <c r="D328" s="264" t="s">
        <v>608</v>
      </c>
      <c r="E328" s="305">
        <v>695.2</v>
      </c>
      <c r="F328" s="305">
        <v>695.2</v>
      </c>
    </row>
    <row r="329" spans="1:6" ht="38.25">
      <c r="A329" s="246" t="s">
        <v>196</v>
      </c>
      <c r="B329" s="269" t="s">
        <v>235</v>
      </c>
      <c r="C329" s="269" t="s">
        <v>670</v>
      </c>
      <c r="D329" s="269"/>
      <c r="E329" s="265">
        <f>SUM(E330)</f>
        <v>21867</v>
      </c>
      <c r="F329" s="265">
        <f>SUM(F330)</f>
        <v>21867</v>
      </c>
    </row>
    <row r="330" spans="1:6">
      <c r="A330" s="246" t="s">
        <v>609</v>
      </c>
      <c r="B330" s="269" t="s">
        <v>235</v>
      </c>
      <c r="C330" s="269" t="s">
        <v>670</v>
      </c>
      <c r="D330" s="269" t="s">
        <v>608</v>
      </c>
      <c r="E330" s="305">
        <v>21867</v>
      </c>
      <c r="F330" s="305">
        <v>21867</v>
      </c>
    </row>
    <row r="331" spans="1:6">
      <c r="A331" s="237" t="s">
        <v>198</v>
      </c>
      <c r="B331" s="262" t="s">
        <v>235</v>
      </c>
      <c r="C331" s="262" t="s">
        <v>645</v>
      </c>
      <c r="D331" s="262"/>
      <c r="E331" s="300">
        <f>SUM(E332,E334)</f>
        <v>10625</v>
      </c>
      <c r="F331" s="300">
        <f>SUM(F332,F334)</f>
        <v>10625</v>
      </c>
    </row>
    <row r="332" spans="1:6" ht="38.25">
      <c r="A332" s="246" t="s">
        <v>194</v>
      </c>
      <c r="B332" s="264" t="s">
        <v>235</v>
      </c>
      <c r="C332" s="264" t="s">
        <v>756</v>
      </c>
      <c r="D332" s="264"/>
      <c r="E332" s="265">
        <f>E333</f>
        <v>2492</v>
      </c>
      <c r="F332" s="265">
        <f>F333</f>
        <v>2492</v>
      </c>
    </row>
    <row r="333" spans="1:6">
      <c r="A333" s="246" t="s">
        <v>609</v>
      </c>
      <c r="B333" s="264" t="s">
        <v>235</v>
      </c>
      <c r="C333" s="264" t="s">
        <v>756</v>
      </c>
      <c r="D333" s="264" t="s">
        <v>608</v>
      </c>
      <c r="E333" s="265">
        <v>2492</v>
      </c>
      <c r="F333" s="265">
        <v>2492</v>
      </c>
    </row>
    <row r="334" spans="1:6" ht="37.5" customHeight="1">
      <c r="A334" s="246" t="s">
        <v>1274</v>
      </c>
      <c r="B334" s="269" t="s">
        <v>235</v>
      </c>
      <c r="C334" s="269" t="s">
        <v>671</v>
      </c>
      <c r="D334" s="269"/>
      <c r="E334" s="265">
        <f>E335</f>
        <v>8133</v>
      </c>
      <c r="F334" s="265">
        <f>F335</f>
        <v>8133</v>
      </c>
    </row>
    <row r="335" spans="1:6" ht="22.5" customHeight="1">
      <c r="A335" s="246" t="s">
        <v>609</v>
      </c>
      <c r="B335" s="269" t="s">
        <v>235</v>
      </c>
      <c r="C335" s="269" t="s">
        <v>671</v>
      </c>
      <c r="D335" s="269" t="s">
        <v>608</v>
      </c>
      <c r="E335" s="305">
        <v>8133</v>
      </c>
      <c r="F335" s="305">
        <v>8133</v>
      </c>
    </row>
    <row r="336" spans="1:6" ht="23.25" customHeight="1">
      <c r="A336" s="298" t="s">
        <v>1086</v>
      </c>
      <c r="B336" s="94"/>
      <c r="C336" s="94"/>
      <c r="D336" s="94"/>
      <c r="E336" s="301">
        <v>12528</v>
      </c>
      <c r="F336" s="301">
        <v>23973</v>
      </c>
    </row>
    <row r="337" spans="1:6" ht="3" customHeight="1">
      <c r="A337" s="94"/>
      <c r="B337" s="94"/>
      <c r="C337" s="94"/>
      <c r="D337" s="94"/>
      <c r="E337" s="317"/>
      <c r="F337" s="317"/>
    </row>
  </sheetData>
  <mergeCells count="4">
    <mergeCell ref="E2:F2"/>
    <mergeCell ref="B3:F3"/>
    <mergeCell ref="D4:F4"/>
    <mergeCell ref="A6:F6"/>
  </mergeCells>
  <pageMargins left="0.9055118110236221" right="0" top="0.55118110236220474" bottom="0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62"/>
  <sheetViews>
    <sheetView workbookViewId="0">
      <selection activeCell="A4" sqref="A4:XFD4"/>
    </sheetView>
  </sheetViews>
  <sheetFormatPr defaultRowHeight="12.75"/>
  <cols>
    <col min="2" max="2" width="50.42578125" style="229" customWidth="1"/>
    <col min="3" max="3" width="13.28515625" style="229" customWidth="1"/>
    <col min="4" max="4" width="10.28515625" style="229" customWidth="1"/>
    <col min="5" max="5" width="8.42578125" style="229" customWidth="1"/>
    <col min="6" max="6" width="15.140625" style="293" customWidth="1"/>
  </cols>
  <sheetData>
    <row r="1" spans="2:6">
      <c r="F1" s="311" t="s">
        <v>1244</v>
      </c>
    </row>
    <row r="2" spans="2:6">
      <c r="B2" s="504" t="s">
        <v>1015</v>
      </c>
      <c r="C2" s="504"/>
      <c r="D2" s="504"/>
      <c r="E2" s="504"/>
      <c r="F2" s="504"/>
    </row>
    <row r="3" spans="2:6" ht="50.25" customHeight="1">
      <c r="B3" s="279"/>
      <c r="C3" s="506" t="s">
        <v>1293</v>
      </c>
      <c r="D3" s="506"/>
      <c r="E3" s="506"/>
      <c r="F3" s="507"/>
    </row>
    <row r="4" spans="2:6" ht="18" hidden="1" customHeight="1">
      <c r="B4" s="280"/>
      <c r="C4" s="280"/>
      <c r="D4" s="485"/>
      <c r="E4" s="485"/>
      <c r="F4" s="485"/>
    </row>
    <row r="5" spans="2:6" ht="18" customHeight="1">
      <c r="B5" s="280"/>
      <c r="C5" s="280"/>
      <c r="D5" s="260"/>
      <c r="E5" s="260"/>
      <c r="F5" s="319" t="s">
        <v>413</v>
      </c>
    </row>
    <row r="6" spans="2:6" ht="60.75" customHeight="1">
      <c r="B6" s="505" t="s">
        <v>1334</v>
      </c>
      <c r="C6" s="505"/>
      <c r="D6" s="505"/>
      <c r="E6" s="505"/>
      <c r="F6" s="505"/>
    </row>
    <row r="7" spans="2:6" ht="18.75" customHeight="1">
      <c r="B7" s="231"/>
      <c r="C7" s="231"/>
      <c r="D7" s="231"/>
      <c r="E7" s="231"/>
      <c r="F7" s="320" t="s">
        <v>572</v>
      </c>
    </row>
    <row r="8" spans="2:6" ht="32.25" customHeight="1">
      <c r="B8" s="232" t="s">
        <v>334</v>
      </c>
      <c r="C8" s="232" t="s">
        <v>420</v>
      </c>
      <c r="D8" s="232" t="s">
        <v>300</v>
      </c>
      <c r="E8" s="232" t="s">
        <v>301</v>
      </c>
      <c r="F8" s="304" t="s">
        <v>1145</v>
      </c>
    </row>
    <row r="9" spans="2:6" ht="23.25" customHeight="1">
      <c r="B9" s="192" t="s">
        <v>758</v>
      </c>
      <c r="C9" s="232"/>
      <c r="D9" s="232"/>
      <c r="E9" s="232"/>
      <c r="F9" s="300">
        <f>SUM(F204,F205,F231)</f>
        <v>942010.29999999993</v>
      </c>
    </row>
    <row r="10" spans="2:6" ht="34.5" customHeight="1">
      <c r="B10" s="237" t="s">
        <v>1255</v>
      </c>
      <c r="C10" s="262" t="s">
        <v>520</v>
      </c>
      <c r="D10" s="262"/>
      <c r="E10" s="262"/>
      <c r="F10" s="300">
        <f>F11</f>
        <v>11300</v>
      </c>
    </row>
    <row r="11" spans="2:6" ht="24.75" customHeight="1">
      <c r="B11" s="102" t="s">
        <v>276</v>
      </c>
      <c r="C11" s="264" t="s">
        <v>1013</v>
      </c>
      <c r="D11" s="264" t="s">
        <v>485</v>
      </c>
      <c r="E11" s="264"/>
      <c r="F11" s="265">
        <f>F12+F14+F17+F19+F21</f>
        <v>11300</v>
      </c>
    </row>
    <row r="12" spans="2:6" ht="28.5" customHeight="1">
      <c r="B12" s="102" t="s">
        <v>546</v>
      </c>
      <c r="C12" s="264" t="s">
        <v>819</v>
      </c>
      <c r="D12" s="264" t="s">
        <v>602</v>
      </c>
      <c r="E12" s="264"/>
      <c r="F12" s="265">
        <f>SUM(F13)</f>
        <v>7300</v>
      </c>
    </row>
    <row r="13" spans="2:6" ht="30" customHeight="1">
      <c r="B13" s="102" t="s">
        <v>316</v>
      </c>
      <c r="C13" s="264" t="s">
        <v>819</v>
      </c>
      <c r="D13" s="264" t="s">
        <v>602</v>
      </c>
      <c r="E13" s="264" t="s">
        <v>315</v>
      </c>
      <c r="F13" s="265">
        <v>7300</v>
      </c>
    </row>
    <row r="14" spans="2:6" ht="20.25" customHeight="1">
      <c r="B14" s="219" t="s">
        <v>535</v>
      </c>
      <c r="C14" s="264" t="s">
        <v>726</v>
      </c>
      <c r="D14" s="264"/>
      <c r="E14" s="264"/>
      <c r="F14" s="265">
        <f>F15</f>
        <v>800</v>
      </c>
    </row>
    <row r="15" spans="2:6" ht="18" customHeight="1">
      <c r="B15" s="102" t="s">
        <v>173</v>
      </c>
      <c r="C15" s="264" t="s">
        <v>726</v>
      </c>
      <c r="D15" s="264" t="s">
        <v>621</v>
      </c>
      <c r="E15" s="264"/>
      <c r="F15" s="265">
        <f>F16</f>
        <v>800</v>
      </c>
    </row>
    <row r="16" spans="2:6" ht="33" customHeight="1">
      <c r="B16" s="195" t="s">
        <v>422</v>
      </c>
      <c r="C16" s="264" t="s">
        <v>726</v>
      </c>
      <c r="D16" s="264" t="s">
        <v>621</v>
      </c>
      <c r="E16" s="264" t="s">
        <v>421</v>
      </c>
      <c r="F16" s="265">
        <v>800</v>
      </c>
    </row>
    <row r="17" spans="2:6" ht="30.75" customHeight="1">
      <c r="B17" s="102" t="s">
        <v>536</v>
      </c>
      <c r="C17" s="264" t="s">
        <v>727</v>
      </c>
      <c r="D17" s="264"/>
      <c r="E17" s="264"/>
      <c r="F17" s="265">
        <f>SUM(F18)</f>
        <v>2600</v>
      </c>
    </row>
    <row r="18" spans="2:6" ht="21.75" customHeight="1">
      <c r="B18" s="242" t="s">
        <v>553</v>
      </c>
      <c r="C18" s="264" t="s">
        <v>727</v>
      </c>
      <c r="D18" s="264" t="s">
        <v>621</v>
      </c>
      <c r="E18" s="264" t="s">
        <v>578</v>
      </c>
      <c r="F18" s="265">
        <v>2600</v>
      </c>
    </row>
    <row r="19" spans="2:6" ht="21" customHeight="1">
      <c r="B19" s="243" t="s">
        <v>828</v>
      </c>
      <c r="C19" s="264" t="s">
        <v>826</v>
      </c>
      <c r="D19" s="264" t="s">
        <v>621</v>
      </c>
      <c r="E19" s="264"/>
      <c r="F19" s="265">
        <v>100</v>
      </c>
    </row>
    <row r="20" spans="2:6" ht="37.5" customHeight="1">
      <c r="B20" s="195" t="s">
        <v>422</v>
      </c>
      <c r="C20" s="264" t="s">
        <v>826</v>
      </c>
      <c r="D20" s="264" t="s">
        <v>621</v>
      </c>
      <c r="E20" s="264" t="s">
        <v>421</v>
      </c>
      <c r="F20" s="265">
        <v>100</v>
      </c>
    </row>
    <row r="21" spans="2:6" ht="22.5" customHeight="1">
      <c r="B21" s="243" t="s">
        <v>1144</v>
      </c>
      <c r="C21" s="264" t="s">
        <v>1143</v>
      </c>
      <c r="D21" s="264" t="s">
        <v>621</v>
      </c>
      <c r="E21" s="264"/>
      <c r="F21" s="265">
        <f>F22</f>
        <v>500</v>
      </c>
    </row>
    <row r="22" spans="2:6" ht="27" customHeight="1">
      <c r="B22" s="195" t="s">
        <v>422</v>
      </c>
      <c r="C22" s="264" t="s">
        <v>1143</v>
      </c>
      <c r="D22" s="264" t="s">
        <v>621</v>
      </c>
      <c r="E22" s="264" t="s">
        <v>421</v>
      </c>
      <c r="F22" s="265">
        <v>500</v>
      </c>
    </row>
    <row r="23" spans="2:6" ht="42.75" customHeight="1">
      <c r="B23" s="240" t="s">
        <v>1256</v>
      </c>
      <c r="C23" s="262" t="s">
        <v>517</v>
      </c>
      <c r="D23" s="261" t="s">
        <v>601</v>
      </c>
      <c r="E23" s="262"/>
      <c r="F23" s="300">
        <f>F24</f>
        <v>900</v>
      </c>
    </row>
    <row r="24" spans="2:6" ht="30" customHeight="1">
      <c r="B24" s="102" t="s">
        <v>704</v>
      </c>
      <c r="C24" s="264" t="s">
        <v>705</v>
      </c>
      <c r="D24" s="263"/>
      <c r="E24" s="264"/>
      <c r="F24" s="265">
        <f>F25</f>
        <v>900</v>
      </c>
    </row>
    <row r="25" spans="2:6" ht="30" customHeight="1">
      <c r="B25" s="195" t="s">
        <v>12</v>
      </c>
      <c r="C25" s="264" t="s">
        <v>748</v>
      </c>
      <c r="D25" s="263"/>
      <c r="E25" s="264"/>
      <c r="F25" s="265">
        <v>900</v>
      </c>
    </row>
    <row r="26" spans="2:6" ht="32.25" customHeight="1">
      <c r="B26" s="234" t="s">
        <v>1257</v>
      </c>
      <c r="C26" s="262" t="s">
        <v>647</v>
      </c>
      <c r="D26" s="262"/>
      <c r="E26" s="264"/>
      <c r="F26" s="300">
        <f>SUM(F27,F34)</f>
        <v>97728.400000000009</v>
      </c>
    </row>
    <row r="27" spans="2:6" ht="31.5" customHeight="1">
      <c r="B27" s="234" t="s">
        <v>13</v>
      </c>
      <c r="C27" s="262" t="s">
        <v>648</v>
      </c>
      <c r="D27" s="262"/>
      <c r="E27" s="262"/>
      <c r="F27" s="300">
        <f>F28</f>
        <v>28095.3</v>
      </c>
    </row>
    <row r="28" spans="2:6" ht="23.25" customHeight="1">
      <c r="B28" s="241" t="s">
        <v>744</v>
      </c>
      <c r="C28" s="264" t="s">
        <v>745</v>
      </c>
      <c r="D28" s="262"/>
      <c r="E28" s="262"/>
      <c r="F28" s="265">
        <f>SUM(F29)+F32+F33</f>
        <v>28095.3</v>
      </c>
    </row>
    <row r="29" spans="2:6" ht="27" customHeight="1">
      <c r="B29" s="195" t="s">
        <v>14</v>
      </c>
      <c r="C29" s="264" t="s">
        <v>746</v>
      </c>
      <c r="D29" s="264"/>
      <c r="E29" s="264"/>
      <c r="F29" s="265">
        <f>F30</f>
        <v>20688</v>
      </c>
    </row>
    <row r="30" spans="2:6" ht="19.5" customHeight="1">
      <c r="B30" s="219" t="s">
        <v>348</v>
      </c>
      <c r="C30" s="264" t="s">
        <v>746</v>
      </c>
      <c r="D30" s="264" t="s">
        <v>347</v>
      </c>
      <c r="E30" s="264"/>
      <c r="F30" s="265">
        <f>F31</f>
        <v>20688</v>
      </c>
    </row>
    <row r="31" spans="2:6" ht="27.75" customHeight="1">
      <c r="B31" s="195" t="s">
        <v>566</v>
      </c>
      <c r="C31" s="264" t="s">
        <v>746</v>
      </c>
      <c r="D31" s="264" t="s">
        <v>779</v>
      </c>
      <c r="E31" s="264" t="s">
        <v>889</v>
      </c>
      <c r="F31" s="265">
        <v>20688</v>
      </c>
    </row>
    <row r="32" spans="2:6" ht="20.25" customHeight="1">
      <c r="B32" s="195" t="s">
        <v>1183</v>
      </c>
      <c r="C32" s="264" t="s">
        <v>1342</v>
      </c>
      <c r="D32" s="264" t="s">
        <v>779</v>
      </c>
      <c r="E32" s="264" t="s">
        <v>1130</v>
      </c>
      <c r="F32" s="277">
        <v>7406.3</v>
      </c>
    </row>
    <row r="33" spans="2:6" ht="27.75" customHeight="1">
      <c r="B33" s="195" t="s">
        <v>1128</v>
      </c>
      <c r="C33" s="447" t="s">
        <v>1343</v>
      </c>
      <c r="D33" s="264" t="s">
        <v>779</v>
      </c>
      <c r="E33" s="264" t="s">
        <v>1130</v>
      </c>
      <c r="F33" s="439">
        <v>1</v>
      </c>
    </row>
    <row r="34" spans="2:6" ht="42.75" customHeight="1">
      <c r="B34" s="234" t="s">
        <v>56</v>
      </c>
      <c r="C34" s="262" t="s">
        <v>674</v>
      </c>
      <c r="D34" s="262"/>
      <c r="E34" s="262"/>
      <c r="F34" s="300">
        <f>F35+F45+F51+F57+F60</f>
        <v>69633.100000000006</v>
      </c>
    </row>
    <row r="35" spans="2:6" ht="30" customHeight="1">
      <c r="B35" s="195" t="s">
        <v>844</v>
      </c>
      <c r="C35" s="264" t="s">
        <v>735</v>
      </c>
      <c r="D35" s="264"/>
      <c r="E35" s="264"/>
      <c r="F35" s="300">
        <f>SUM(F36)</f>
        <v>35878.800000000003</v>
      </c>
    </row>
    <row r="36" spans="2:6" ht="23.25" customHeight="1">
      <c r="B36" s="102" t="s">
        <v>230</v>
      </c>
      <c r="C36" s="264" t="s">
        <v>735</v>
      </c>
      <c r="D36" s="264" t="s">
        <v>231</v>
      </c>
      <c r="E36" s="264"/>
      <c r="F36" s="265">
        <f>F37+F39</f>
        <v>35878.800000000003</v>
      </c>
    </row>
    <row r="37" spans="2:6" ht="31.5" customHeight="1">
      <c r="B37" s="241" t="s">
        <v>545</v>
      </c>
      <c r="C37" s="264" t="s">
        <v>742</v>
      </c>
      <c r="D37" s="264" t="s">
        <v>232</v>
      </c>
      <c r="E37" s="264"/>
      <c r="F37" s="265">
        <f>SUM(F38)</f>
        <v>27019</v>
      </c>
    </row>
    <row r="38" spans="2:6" ht="23.25" customHeight="1">
      <c r="B38" s="195" t="s">
        <v>313</v>
      </c>
      <c r="C38" s="264" t="s">
        <v>742</v>
      </c>
      <c r="D38" s="264" t="s">
        <v>232</v>
      </c>
      <c r="E38" s="264" t="s">
        <v>889</v>
      </c>
      <c r="F38" s="265">
        <v>27019</v>
      </c>
    </row>
    <row r="39" spans="2:6" ht="19.5" customHeight="1">
      <c r="B39" s="102" t="s">
        <v>564</v>
      </c>
      <c r="C39" s="264" t="s">
        <v>743</v>
      </c>
      <c r="D39" s="264" t="s">
        <v>232</v>
      </c>
      <c r="E39" s="264"/>
      <c r="F39" s="265">
        <f>F40+F41+F42+F43+F44</f>
        <v>8859.7999999999993</v>
      </c>
    </row>
    <row r="40" spans="2:6" ht="24" customHeight="1">
      <c r="B40" s="195" t="s">
        <v>313</v>
      </c>
      <c r="C40" s="264" t="s">
        <v>743</v>
      </c>
      <c r="D40" s="264" t="s">
        <v>232</v>
      </c>
      <c r="E40" s="264" t="s">
        <v>889</v>
      </c>
      <c r="F40" s="265">
        <v>8000</v>
      </c>
    </row>
    <row r="41" spans="2:6" ht="24" hidden="1" customHeight="1">
      <c r="B41" s="195"/>
      <c r="C41" s="264"/>
      <c r="D41" s="263"/>
      <c r="E41" s="264"/>
      <c r="F41" s="265"/>
    </row>
    <row r="42" spans="2:6" ht="24" hidden="1" customHeight="1">
      <c r="B42" s="195"/>
      <c r="C42" s="264"/>
      <c r="D42" s="264"/>
      <c r="E42" s="264"/>
      <c r="F42" s="265"/>
    </row>
    <row r="43" spans="2:6" ht="24" customHeight="1">
      <c r="B43" s="195" t="s">
        <v>1183</v>
      </c>
      <c r="C43" s="264" t="s">
        <v>1175</v>
      </c>
      <c r="D43" s="264" t="s">
        <v>232</v>
      </c>
      <c r="E43" s="264" t="s">
        <v>1130</v>
      </c>
      <c r="F43" s="265">
        <v>858.8</v>
      </c>
    </row>
    <row r="44" spans="2:6" ht="24" customHeight="1">
      <c r="B44" s="195" t="s">
        <v>1128</v>
      </c>
      <c r="C44" s="264" t="s">
        <v>1176</v>
      </c>
      <c r="D44" s="264" t="s">
        <v>232</v>
      </c>
      <c r="E44" s="264" t="s">
        <v>1130</v>
      </c>
      <c r="F44" s="265">
        <v>1</v>
      </c>
    </row>
    <row r="45" spans="2:6" ht="24" customHeight="1">
      <c r="B45" s="195" t="s">
        <v>845</v>
      </c>
      <c r="C45" s="264" t="s">
        <v>749</v>
      </c>
      <c r="D45" s="264"/>
      <c r="E45" s="264"/>
      <c r="F45" s="300">
        <f>SUM(F48)+F49+F50</f>
        <v>7494.9</v>
      </c>
    </row>
    <row r="46" spans="2:6" ht="24.75" customHeight="1">
      <c r="B46" s="102" t="s">
        <v>230</v>
      </c>
      <c r="C46" s="264" t="s">
        <v>749</v>
      </c>
      <c r="D46" s="264" t="s">
        <v>231</v>
      </c>
      <c r="E46" s="264"/>
      <c r="F46" s="265">
        <f>F47</f>
        <v>5620</v>
      </c>
    </row>
    <row r="47" spans="2:6" ht="19.5" customHeight="1">
      <c r="B47" s="102" t="s">
        <v>564</v>
      </c>
      <c r="C47" s="264" t="s">
        <v>749</v>
      </c>
      <c r="D47" s="264" t="s">
        <v>232</v>
      </c>
      <c r="E47" s="264"/>
      <c r="F47" s="265">
        <f>F48</f>
        <v>5620</v>
      </c>
    </row>
    <row r="48" spans="2:6" ht="25.5" customHeight="1">
      <c r="B48" s="195" t="s">
        <v>313</v>
      </c>
      <c r="C48" s="264" t="s">
        <v>749</v>
      </c>
      <c r="D48" s="264" t="s">
        <v>232</v>
      </c>
      <c r="E48" s="264" t="s">
        <v>889</v>
      </c>
      <c r="F48" s="265">
        <v>5620</v>
      </c>
    </row>
    <row r="49" spans="2:6" ht="25.5" customHeight="1">
      <c r="B49" s="195" t="s">
        <v>1183</v>
      </c>
      <c r="C49" s="264" t="s">
        <v>1352</v>
      </c>
      <c r="D49" s="264" t="s">
        <v>232</v>
      </c>
      <c r="E49" s="264" t="s">
        <v>1130</v>
      </c>
      <c r="F49" s="265">
        <v>1873.9</v>
      </c>
    </row>
    <row r="50" spans="2:6" ht="25.5" customHeight="1">
      <c r="B50" s="195" t="s">
        <v>1128</v>
      </c>
      <c r="C50" s="264" t="s">
        <v>1354</v>
      </c>
      <c r="D50" s="264" t="s">
        <v>232</v>
      </c>
      <c r="E50" s="264" t="s">
        <v>1130</v>
      </c>
      <c r="F50" s="265">
        <v>1</v>
      </c>
    </row>
    <row r="51" spans="2:6" ht="27" customHeight="1">
      <c r="B51" s="195" t="s">
        <v>846</v>
      </c>
      <c r="C51" s="264" t="s">
        <v>738</v>
      </c>
      <c r="D51" s="264"/>
      <c r="E51" s="264"/>
      <c r="F51" s="300">
        <f>F52</f>
        <v>19200</v>
      </c>
    </row>
    <row r="52" spans="2:6" ht="24.75" customHeight="1">
      <c r="B52" s="102" t="s">
        <v>230</v>
      </c>
      <c r="C52" s="264" t="s">
        <v>738</v>
      </c>
      <c r="D52" s="264" t="s">
        <v>231</v>
      </c>
      <c r="E52" s="264"/>
      <c r="F52" s="265">
        <f>F53</f>
        <v>19200</v>
      </c>
    </row>
    <row r="53" spans="2:6" ht="19.5" customHeight="1">
      <c r="B53" s="102" t="s">
        <v>564</v>
      </c>
      <c r="C53" s="264" t="s">
        <v>738</v>
      </c>
      <c r="D53" s="264" t="s">
        <v>232</v>
      </c>
      <c r="E53" s="264"/>
      <c r="F53" s="265">
        <f>F54+F55+F56</f>
        <v>19200</v>
      </c>
    </row>
    <row r="54" spans="2:6" ht="25.5" customHeight="1">
      <c r="B54" s="195" t="s">
        <v>313</v>
      </c>
      <c r="C54" s="264" t="s">
        <v>738</v>
      </c>
      <c r="D54" s="264" t="s">
        <v>232</v>
      </c>
      <c r="E54" s="264" t="s">
        <v>889</v>
      </c>
      <c r="F54" s="265">
        <v>19200</v>
      </c>
    </row>
    <row r="55" spans="2:6" ht="25.5" hidden="1" customHeight="1">
      <c r="B55" s="195" t="s">
        <v>1183</v>
      </c>
      <c r="C55" s="264" t="s">
        <v>1166</v>
      </c>
      <c r="D55" s="264" t="s">
        <v>232</v>
      </c>
      <c r="E55" s="264" t="s">
        <v>1130</v>
      </c>
      <c r="F55" s="265"/>
    </row>
    <row r="56" spans="2:6" ht="25.5" hidden="1" customHeight="1">
      <c r="B56" s="195" t="s">
        <v>1128</v>
      </c>
      <c r="C56" s="264" t="s">
        <v>1129</v>
      </c>
      <c r="D56" s="264" t="s">
        <v>232</v>
      </c>
      <c r="E56" s="264" t="s">
        <v>1130</v>
      </c>
      <c r="F56" s="265"/>
    </row>
    <row r="57" spans="2:6" ht="33" customHeight="1">
      <c r="B57" s="192" t="s">
        <v>904</v>
      </c>
      <c r="C57" s="262" t="s">
        <v>905</v>
      </c>
      <c r="D57" s="262" t="s">
        <v>233</v>
      </c>
      <c r="E57" s="262"/>
      <c r="F57" s="300">
        <f>F58</f>
        <v>5800</v>
      </c>
    </row>
    <row r="58" spans="2:6" ht="29.25" customHeight="1">
      <c r="B58" s="195" t="s">
        <v>906</v>
      </c>
      <c r="C58" s="264" t="s">
        <v>905</v>
      </c>
      <c r="D58" s="264" t="s">
        <v>233</v>
      </c>
      <c r="E58" s="264"/>
      <c r="F58" s="265">
        <f>F59</f>
        <v>5800</v>
      </c>
    </row>
    <row r="59" spans="2:6" ht="25.5" customHeight="1">
      <c r="B59" s="195" t="s">
        <v>313</v>
      </c>
      <c r="C59" s="264" t="s">
        <v>905</v>
      </c>
      <c r="D59" s="264" t="s">
        <v>233</v>
      </c>
      <c r="E59" s="264" t="s">
        <v>889</v>
      </c>
      <c r="F59" s="265">
        <v>5800</v>
      </c>
    </row>
    <row r="60" spans="2:6" ht="33.75" customHeight="1">
      <c r="B60" s="234" t="s">
        <v>1252</v>
      </c>
      <c r="C60" s="264" t="s">
        <v>1136</v>
      </c>
      <c r="D60" s="264" t="s">
        <v>233</v>
      </c>
      <c r="E60" s="264"/>
      <c r="F60" s="300">
        <f>F61+F62</f>
        <v>1259.4000000000001</v>
      </c>
    </row>
    <row r="61" spans="2:6" ht="32.25" customHeight="1">
      <c r="B61" s="102" t="s">
        <v>1138</v>
      </c>
      <c r="C61" s="264" t="s">
        <v>1135</v>
      </c>
      <c r="D61" s="264" t="s">
        <v>233</v>
      </c>
      <c r="E61" s="264" t="s">
        <v>421</v>
      </c>
      <c r="F61" s="265">
        <v>1258.4000000000001</v>
      </c>
    </row>
    <row r="62" spans="2:6" ht="32.25" customHeight="1">
      <c r="B62" s="102" t="s">
        <v>1139</v>
      </c>
      <c r="C62" s="264" t="s">
        <v>1137</v>
      </c>
      <c r="D62" s="264" t="s">
        <v>233</v>
      </c>
      <c r="E62" s="264" t="s">
        <v>421</v>
      </c>
      <c r="F62" s="265">
        <v>1</v>
      </c>
    </row>
    <row r="63" spans="2:6" ht="45.75" customHeight="1">
      <c r="B63" s="96" t="s">
        <v>1243</v>
      </c>
      <c r="C63" s="262" t="s">
        <v>1267</v>
      </c>
      <c r="D63" s="262"/>
      <c r="E63" s="264"/>
      <c r="F63" s="300">
        <f>SUM(F64)</f>
        <v>100</v>
      </c>
    </row>
    <row r="64" spans="2:6" ht="32.25" customHeight="1">
      <c r="B64" s="241" t="s">
        <v>869</v>
      </c>
      <c r="C64" s="264" t="s">
        <v>864</v>
      </c>
      <c r="D64" s="264" t="s">
        <v>601</v>
      </c>
      <c r="E64" s="264"/>
      <c r="F64" s="265">
        <f>SUM(F65)</f>
        <v>100</v>
      </c>
    </row>
    <row r="65" spans="2:6" ht="27.75" customHeight="1">
      <c r="B65" s="195" t="s">
        <v>422</v>
      </c>
      <c r="C65" s="264" t="s">
        <v>864</v>
      </c>
      <c r="D65" s="264" t="s">
        <v>601</v>
      </c>
      <c r="E65" s="264" t="s">
        <v>421</v>
      </c>
      <c r="F65" s="265">
        <v>100</v>
      </c>
    </row>
    <row r="66" spans="2:6" ht="39" customHeight="1">
      <c r="B66" s="240" t="s">
        <v>1258</v>
      </c>
      <c r="C66" s="262" t="s">
        <v>513</v>
      </c>
      <c r="D66" s="262"/>
      <c r="E66" s="262"/>
      <c r="F66" s="300">
        <f>SUM(F67)</f>
        <v>450</v>
      </c>
    </row>
    <row r="67" spans="2:6" ht="32.25" customHeight="1">
      <c r="B67" s="239" t="s">
        <v>679</v>
      </c>
      <c r="C67" s="264" t="s">
        <v>692</v>
      </c>
      <c r="D67" s="262"/>
      <c r="E67" s="262"/>
      <c r="F67" s="265">
        <f>SUM(F68)</f>
        <v>450</v>
      </c>
    </row>
    <row r="68" spans="2:6" ht="42" customHeight="1">
      <c r="B68" s="242" t="s">
        <v>1262</v>
      </c>
      <c r="C68" s="264" t="s">
        <v>693</v>
      </c>
      <c r="D68" s="264"/>
      <c r="E68" s="264"/>
      <c r="F68" s="265">
        <f>SUM(F69)</f>
        <v>450</v>
      </c>
    </row>
    <row r="69" spans="2:6" ht="43.5" customHeight="1">
      <c r="B69" s="195" t="s">
        <v>422</v>
      </c>
      <c r="C69" s="264" t="s">
        <v>693</v>
      </c>
      <c r="D69" s="264" t="s">
        <v>147</v>
      </c>
      <c r="E69" s="264" t="s">
        <v>421</v>
      </c>
      <c r="F69" s="265">
        <v>450</v>
      </c>
    </row>
    <row r="70" spans="2:6" ht="42.75" customHeight="1">
      <c r="B70" s="240" t="s">
        <v>1247</v>
      </c>
      <c r="C70" s="262" t="s">
        <v>514</v>
      </c>
      <c r="D70" s="262"/>
      <c r="E70" s="262"/>
      <c r="F70" s="300">
        <f>SUM(F71)</f>
        <v>55</v>
      </c>
    </row>
    <row r="71" spans="2:6" ht="38.25" customHeight="1">
      <c r="B71" s="239" t="s">
        <v>678</v>
      </c>
      <c r="C71" s="264" t="s">
        <v>694</v>
      </c>
      <c r="D71" s="262"/>
      <c r="E71" s="262"/>
      <c r="F71" s="265">
        <f>SUM(F72)</f>
        <v>55</v>
      </c>
    </row>
    <row r="72" spans="2:6" ht="42.75" customHeight="1">
      <c r="B72" s="242" t="s">
        <v>1263</v>
      </c>
      <c r="C72" s="264" t="s">
        <v>695</v>
      </c>
      <c r="D72" s="264"/>
      <c r="E72" s="264"/>
      <c r="F72" s="265">
        <f>SUM(F73)</f>
        <v>55</v>
      </c>
    </row>
    <row r="73" spans="2:6" ht="32.25" customHeight="1">
      <c r="B73" s="195" t="s">
        <v>422</v>
      </c>
      <c r="C73" s="264" t="s">
        <v>695</v>
      </c>
      <c r="D73" s="264" t="s">
        <v>147</v>
      </c>
      <c r="E73" s="264" t="s">
        <v>897</v>
      </c>
      <c r="F73" s="265">
        <v>55</v>
      </c>
    </row>
    <row r="74" spans="2:6" ht="48" customHeight="1">
      <c r="B74" s="240" t="s">
        <v>1264</v>
      </c>
      <c r="C74" s="262" t="s">
        <v>675</v>
      </c>
      <c r="D74" s="262"/>
      <c r="E74" s="262"/>
      <c r="F74" s="300">
        <f>SUM(F75)</f>
        <v>120</v>
      </c>
    </row>
    <row r="75" spans="2:6" ht="42" customHeight="1">
      <c r="B75" s="239" t="s">
        <v>680</v>
      </c>
      <c r="C75" s="264" t="s">
        <v>752</v>
      </c>
      <c r="D75" s="262"/>
      <c r="E75" s="262"/>
      <c r="F75" s="265">
        <f>SUM(F76)</f>
        <v>120</v>
      </c>
    </row>
    <row r="76" spans="2:6" ht="50.25" customHeight="1">
      <c r="B76" s="242" t="s">
        <v>1259</v>
      </c>
      <c r="C76" s="264" t="s">
        <v>747</v>
      </c>
      <c r="D76" s="264"/>
      <c r="E76" s="264"/>
      <c r="F76" s="265">
        <f>SUM(F77)</f>
        <v>120</v>
      </c>
    </row>
    <row r="77" spans="2:6" ht="36" customHeight="1">
      <c r="B77" s="195" t="s">
        <v>422</v>
      </c>
      <c r="C77" s="264" t="s">
        <v>747</v>
      </c>
      <c r="D77" s="264" t="s">
        <v>147</v>
      </c>
      <c r="E77" s="264" t="s">
        <v>897</v>
      </c>
      <c r="F77" s="265">
        <v>120</v>
      </c>
    </row>
    <row r="78" spans="2:6" ht="38.25" customHeight="1">
      <c r="B78" s="240" t="s">
        <v>1260</v>
      </c>
      <c r="C78" s="262" t="s">
        <v>516</v>
      </c>
      <c r="D78" s="262"/>
      <c r="E78" s="262"/>
      <c r="F78" s="300">
        <f>SUM(F79)</f>
        <v>100</v>
      </c>
    </row>
    <row r="79" spans="2:6" ht="52.5" customHeight="1">
      <c r="B79" s="239" t="s">
        <v>681</v>
      </c>
      <c r="C79" s="264" t="s">
        <v>696</v>
      </c>
      <c r="D79" s="262"/>
      <c r="E79" s="262"/>
      <c r="F79" s="265">
        <f>SUM(F80)</f>
        <v>100</v>
      </c>
    </row>
    <row r="80" spans="2:6" ht="42" customHeight="1">
      <c r="B80" s="242" t="s">
        <v>1261</v>
      </c>
      <c r="C80" s="264" t="s">
        <v>697</v>
      </c>
      <c r="D80" s="264"/>
      <c r="E80" s="264"/>
      <c r="F80" s="265">
        <f>SUM(F81)</f>
        <v>100</v>
      </c>
    </row>
    <row r="81" spans="2:6" ht="36.75" customHeight="1">
      <c r="B81" s="195" t="s">
        <v>422</v>
      </c>
      <c r="C81" s="264" t="s">
        <v>697</v>
      </c>
      <c r="D81" s="264" t="s">
        <v>147</v>
      </c>
      <c r="E81" s="264" t="s">
        <v>897</v>
      </c>
      <c r="F81" s="265">
        <v>100</v>
      </c>
    </row>
    <row r="82" spans="2:6" ht="47.25" customHeight="1">
      <c r="B82" s="237" t="s">
        <v>1225</v>
      </c>
      <c r="C82" s="262" t="s">
        <v>529</v>
      </c>
      <c r="D82" s="262"/>
      <c r="E82" s="264"/>
      <c r="F82" s="300">
        <f>SUM(F84)</f>
        <v>6140</v>
      </c>
    </row>
    <row r="83" spans="2:6" ht="39" customHeight="1">
      <c r="B83" s="239" t="s">
        <v>683</v>
      </c>
      <c r="C83" s="264" t="s">
        <v>690</v>
      </c>
      <c r="D83" s="264"/>
      <c r="E83" s="264"/>
      <c r="F83" s="265">
        <f>SUM(F84)</f>
        <v>6140</v>
      </c>
    </row>
    <row r="84" spans="2:6" ht="35.25" customHeight="1">
      <c r="B84" s="241" t="s">
        <v>382</v>
      </c>
      <c r="C84" s="264" t="s">
        <v>691</v>
      </c>
      <c r="D84" s="264"/>
      <c r="E84" s="264"/>
      <c r="F84" s="265">
        <f>SUM(F85)</f>
        <v>6140</v>
      </c>
    </row>
    <row r="85" spans="2:6" ht="38.25" customHeight="1">
      <c r="B85" s="219" t="s">
        <v>343</v>
      </c>
      <c r="C85" s="264" t="s">
        <v>691</v>
      </c>
      <c r="D85" s="264" t="s">
        <v>344</v>
      </c>
      <c r="E85" s="264"/>
      <c r="F85" s="265">
        <f>SUM(F86)</f>
        <v>6140</v>
      </c>
    </row>
    <row r="86" spans="2:6" ht="37.5" customHeight="1">
      <c r="B86" s="219" t="s">
        <v>318</v>
      </c>
      <c r="C86" s="264" t="s">
        <v>691</v>
      </c>
      <c r="D86" s="264" t="s">
        <v>423</v>
      </c>
      <c r="E86" s="264"/>
      <c r="F86" s="265">
        <f>SUM(F87:F88)</f>
        <v>6140</v>
      </c>
    </row>
    <row r="87" spans="2:6" ht="24" customHeight="1">
      <c r="B87" s="102" t="s">
        <v>314</v>
      </c>
      <c r="C87" s="264" t="s">
        <v>691</v>
      </c>
      <c r="D87" s="264" t="s">
        <v>423</v>
      </c>
      <c r="E87" s="264" t="s">
        <v>311</v>
      </c>
      <c r="F87" s="265">
        <v>4798</v>
      </c>
    </row>
    <row r="88" spans="2:6" ht="32.25" customHeight="1">
      <c r="B88" s="102" t="s">
        <v>422</v>
      </c>
      <c r="C88" s="264" t="s">
        <v>691</v>
      </c>
      <c r="D88" s="269" t="s">
        <v>423</v>
      </c>
      <c r="E88" s="269" t="s">
        <v>421</v>
      </c>
      <c r="F88" s="305">
        <v>1342</v>
      </c>
    </row>
    <row r="89" spans="2:6" ht="40.5" customHeight="1">
      <c r="B89" s="237" t="s">
        <v>1228</v>
      </c>
      <c r="C89" s="262" t="s">
        <v>533</v>
      </c>
      <c r="D89" s="262"/>
      <c r="E89" s="264"/>
      <c r="F89" s="300">
        <f>F90+F96+F105+F112+F119+F123</f>
        <v>534499.89999999991</v>
      </c>
    </row>
    <row r="90" spans="2:6" ht="30" customHeight="1">
      <c r="B90" s="96" t="s">
        <v>22</v>
      </c>
      <c r="C90" s="262" t="s">
        <v>534</v>
      </c>
      <c r="D90" s="262"/>
      <c r="E90" s="262"/>
      <c r="F90" s="300">
        <f>F91</f>
        <v>169375</v>
      </c>
    </row>
    <row r="91" spans="2:6" ht="31.5" customHeight="1">
      <c r="B91" s="241" t="s">
        <v>688</v>
      </c>
      <c r="C91" s="262" t="s">
        <v>711</v>
      </c>
      <c r="D91" s="262"/>
      <c r="E91" s="262"/>
      <c r="F91" s="300">
        <f>F92+F94</f>
        <v>169375</v>
      </c>
    </row>
    <row r="92" spans="2:6" ht="67.5" customHeight="1">
      <c r="B92" s="241" t="s">
        <v>542</v>
      </c>
      <c r="C92" s="264" t="s">
        <v>712</v>
      </c>
      <c r="D92" s="264" t="s">
        <v>632</v>
      </c>
      <c r="E92" s="262"/>
      <c r="F92" s="265">
        <f>F93</f>
        <v>91621</v>
      </c>
    </row>
    <row r="93" spans="2:6" ht="26.25" customHeight="1">
      <c r="B93" s="102" t="s">
        <v>880</v>
      </c>
      <c r="C93" s="264" t="s">
        <v>712</v>
      </c>
      <c r="D93" s="264" t="s">
        <v>632</v>
      </c>
      <c r="E93" s="264" t="s">
        <v>889</v>
      </c>
      <c r="F93" s="265">
        <v>91621</v>
      </c>
    </row>
    <row r="94" spans="2:6" ht="38.25" customHeight="1">
      <c r="B94" s="241" t="s">
        <v>638</v>
      </c>
      <c r="C94" s="264" t="s">
        <v>865</v>
      </c>
      <c r="D94" s="264"/>
      <c r="E94" s="264"/>
      <c r="F94" s="265">
        <f>F95</f>
        <v>77754</v>
      </c>
    </row>
    <row r="95" spans="2:6" ht="18.75" customHeight="1">
      <c r="B95" s="102" t="s">
        <v>880</v>
      </c>
      <c r="C95" s="264" t="s">
        <v>760</v>
      </c>
      <c r="D95" s="264" t="s">
        <v>632</v>
      </c>
      <c r="E95" s="264" t="s">
        <v>889</v>
      </c>
      <c r="F95" s="265">
        <v>77754</v>
      </c>
    </row>
    <row r="96" spans="2:6" ht="20.25" customHeight="1">
      <c r="B96" s="234" t="s">
        <v>431</v>
      </c>
      <c r="C96" s="262" t="s">
        <v>649</v>
      </c>
      <c r="D96" s="262"/>
      <c r="E96" s="262"/>
      <c r="F96" s="300">
        <f>F97</f>
        <v>308180.69999999995</v>
      </c>
    </row>
    <row r="97" spans="2:6" ht="44.25" customHeight="1">
      <c r="B97" s="241" t="s">
        <v>689</v>
      </c>
      <c r="C97" s="264" t="s">
        <v>714</v>
      </c>
      <c r="D97" s="262"/>
      <c r="E97" s="262"/>
      <c r="F97" s="265">
        <f>SUM(F98,F100)</f>
        <v>308180.69999999995</v>
      </c>
    </row>
    <row r="98" spans="2:6" ht="91.5" customHeight="1">
      <c r="B98" s="241" t="s">
        <v>543</v>
      </c>
      <c r="C98" s="264" t="s">
        <v>715</v>
      </c>
      <c r="D98" s="264" t="s">
        <v>633</v>
      </c>
      <c r="E98" s="262"/>
      <c r="F98" s="265">
        <f>SUM(F99:F99)</f>
        <v>161279</v>
      </c>
    </row>
    <row r="99" spans="2:6" ht="23.25" customHeight="1">
      <c r="B99" s="102" t="s">
        <v>880</v>
      </c>
      <c r="C99" s="264" t="s">
        <v>715</v>
      </c>
      <c r="D99" s="264" t="s">
        <v>633</v>
      </c>
      <c r="E99" s="264" t="s">
        <v>889</v>
      </c>
      <c r="F99" s="265">
        <v>161279</v>
      </c>
    </row>
    <row r="100" spans="2:6" ht="42" customHeight="1">
      <c r="B100" s="241" t="s">
        <v>544</v>
      </c>
      <c r="C100" s="264" t="s">
        <v>716</v>
      </c>
      <c r="D100" s="264" t="s">
        <v>633</v>
      </c>
      <c r="E100" s="264"/>
      <c r="F100" s="265">
        <f>SUM(F101)+F102+F103+F104</f>
        <v>146901.69999999998</v>
      </c>
    </row>
    <row r="101" spans="2:6" ht="29.25" customHeight="1">
      <c r="B101" s="102" t="s">
        <v>880</v>
      </c>
      <c r="C101" s="264" t="s">
        <v>716</v>
      </c>
      <c r="D101" s="264" t="s">
        <v>633</v>
      </c>
      <c r="E101" s="264" t="s">
        <v>889</v>
      </c>
      <c r="F101" s="265">
        <v>105709</v>
      </c>
    </row>
    <row r="102" spans="2:6" ht="29.25" customHeight="1">
      <c r="B102" s="222" t="s">
        <v>1297</v>
      </c>
      <c r="C102" s="264" t="s">
        <v>1298</v>
      </c>
      <c r="D102" s="264"/>
      <c r="E102" s="264"/>
      <c r="F102" s="277">
        <v>17186.400000000001</v>
      </c>
    </row>
    <row r="103" spans="2:6" ht="29.25" customHeight="1">
      <c r="B103" s="222" t="s">
        <v>1299</v>
      </c>
      <c r="C103" s="264" t="s">
        <v>1300</v>
      </c>
      <c r="D103" s="264"/>
      <c r="E103" s="264"/>
      <c r="F103" s="277">
        <v>17156.3</v>
      </c>
    </row>
    <row r="104" spans="2:6" ht="29.25" customHeight="1">
      <c r="B104" s="222" t="s">
        <v>1301</v>
      </c>
      <c r="C104" s="264" t="s">
        <v>1302</v>
      </c>
      <c r="D104" s="264"/>
      <c r="E104" s="264"/>
      <c r="F104" s="277">
        <v>6850</v>
      </c>
    </row>
    <row r="105" spans="2:6" ht="29.25" customHeight="1">
      <c r="B105" s="192" t="s">
        <v>432</v>
      </c>
      <c r="C105" s="262" t="s">
        <v>650</v>
      </c>
      <c r="D105" s="262"/>
      <c r="E105" s="262"/>
      <c r="F105" s="300">
        <f>SUM(F106)</f>
        <v>43328</v>
      </c>
    </row>
    <row r="106" spans="2:6" ht="30" customHeight="1">
      <c r="B106" s="102" t="s">
        <v>677</v>
      </c>
      <c r="C106" s="264" t="s">
        <v>717</v>
      </c>
      <c r="D106" s="264"/>
      <c r="E106" s="264"/>
      <c r="F106" s="265">
        <f>F107+F109</f>
        <v>43328</v>
      </c>
    </row>
    <row r="107" spans="2:6" ht="32.25" customHeight="1">
      <c r="B107" s="241" t="s">
        <v>892</v>
      </c>
      <c r="C107" s="264" t="s">
        <v>718</v>
      </c>
      <c r="D107" s="264" t="s">
        <v>779</v>
      </c>
      <c r="E107" s="264"/>
      <c r="F107" s="265">
        <f>F108</f>
        <v>20791</v>
      </c>
    </row>
    <row r="108" spans="2:6" ht="25.5" customHeight="1">
      <c r="B108" s="102" t="s">
        <v>880</v>
      </c>
      <c r="C108" s="264" t="s">
        <v>718</v>
      </c>
      <c r="D108" s="264" t="s">
        <v>779</v>
      </c>
      <c r="E108" s="264" t="s">
        <v>889</v>
      </c>
      <c r="F108" s="265">
        <v>20791</v>
      </c>
    </row>
    <row r="109" spans="2:6" ht="33" customHeight="1">
      <c r="B109" s="241" t="s">
        <v>891</v>
      </c>
      <c r="C109" s="264" t="s">
        <v>718</v>
      </c>
      <c r="D109" s="264" t="s">
        <v>779</v>
      </c>
      <c r="E109" s="264"/>
      <c r="F109" s="265">
        <f>F110+F111</f>
        <v>22537</v>
      </c>
    </row>
    <row r="110" spans="2:6" ht="22.5" customHeight="1">
      <c r="B110" s="102" t="s">
        <v>880</v>
      </c>
      <c r="C110" s="264" t="s">
        <v>890</v>
      </c>
      <c r="D110" s="264" t="s">
        <v>779</v>
      </c>
      <c r="E110" s="264" t="s">
        <v>889</v>
      </c>
      <c r="F110" s="265">
        <v>20745</v>
      </c>
    </row>
    <row r="111" spans="2:6" ht="27.75" customHeight="1">
      <c r="B111" s="195" t="s">
        <v>1275</v>
      </c>
      <c r="C111" s="276" t="s">
        <v>1172</v>
      </c>
      <c r="D111" s="264" t="s">
        <v>779</v>
      </c>
      <c r="E111" s="264" t="s">
        <v>889</v>
      </c>
      <c r="F111" s="265">
        <v>1792</v>
      </c>
    </row>
    <row r="112" spans="2:6" ht="38.25">
      <c r="B112" s="192" t="s">
        <v>1229</v>
      </c>
      <c r="C112" s="262" t="s">
        <v>652</v>
      </c>
      <c r="D112" s="262"/>
      <c r="E112" s="262"/>
      <c r="F112" s="300">
        <f>SUM(F114)</f>
        <v>8540</v>
      </c>
    </row>
    <row r="113" spans="2:6" ht="33" customHeight="1">
      <c r="B113" s="102" t="s">
        <v>721</v>
      </c>
      <c r="C113" s="264" t="s">
        <v>751</v>
      </c>
      <c r="D113" s="264"/>
      <c r="E113" s="264"/>
      <c r="F113" s="265">
        <f>SUM(F114)</f>
        <v>8540</v>
      </c>
    </row>
    <row r="114" spans="2:6" ht="47.25" customHeight="1">
      <c r="B114" s="102" t="s">
        <v>866</v>
      </c>
      <c r="C114" s="264" t="s">
        <v>722</v>
      </c>
      <c r="D114" s="264"/>
      <c r="E114" s="264"/>
      <c r="F114" s="265">
        <f>SUM(F117:F118)</f>
        <v>8540</v>
      </c>
    </row>
    <row r="115" spans="2:6" ht="23.25" customHeight="1">
      <c r="B115" s="219" t="s">
        <v>348</v>
      </c>
      <c r="C115" s="264" t="s">
        <v>653</v>
      </c>
      <c r="D115" s="264" t="s">
        <v>347</v>
      </c>
      <c r="E115" s="264"/>
      <c r="F115" s="265">
        <f>SUM(F116)</f>
        <v>8540</v>
      </c>
    </row>
    <row r="116" spans="2:6" ht="24" customHeight="1">
      <c r="B116" s="102" t="s">
        <v>201</v>
      </c>
      <c r="C116" s="264" t="s">
        <v>653</v>
      </c>
      <c r="D116" s="264" t="s">
        <v>146</v>
      </c>
      <c r="E116" s="264"/>
      <c r="F116" s="265">
        <f>SUM(F117:F118)</f>
        <v>8540</v>
      </c>
    </row>
    <row r="117" spans="2:6" ht="20.25" customHeight="1">
      <c r="B117" s="241" t="s">
        <v>314</v>
      </c>
      <c r="C117" s="264" t="s">
        <v>653</v>
      </c>
      <c r="D117" s="264" t="s">
        <v>146</v>
      </c>
      <c r="E117" s="264" t="s">
        <v>311</v>
      </c>
      <c r="F117" s="265">
        <v>6505</v>
      </c>
    </row>
    <row r="118" spans="2:6" ht="30" customHeight="1">
      <c r="B118" s="102" t="s">
        <v>422</v>
      </c>
      <c r="C118" s="264" t="s">
        <v>653</v>
      </c>
      <c r="D118" s="264" t="s">
        <v>146</v>
      </c>
      <c r="E118" s="264" t="s">
        <v>421</v>
      </c>
      <c r="F118" s="265">
        <v>2035</v>
      </c>
    </row>
    <row r="119" spans="2:6" ht="20.25" customHeight="1">
      <c r="B119" s="225" t="s">
        <v>20</v>
      </c>
      <c r="C119" s="262" t="s">
        <v>663</v>
      </c>
      <c r="D119" s="262" t="s">
        <v>228</v>
      </c>
      <c r="E119" s="262"/>
      <c r="F119" s="300">
        <f>SUM(F121)</f>
        <v>1876.2</v>
      </c>
    </row>
    <row r="120" spans="2:6" ht="30.75" customHeight="1">
      <c r="B120" s="222" t="s">
        <v>730</v>
      </c>
      <c r="C120" s="264" t="s">
        <v>731</v>
      </c>
      <c r="D120" s="264" t="s">
        <v>228</v>
      </c>
      <c r="E120" s="264"/>
      <c r="F120" s="265">
        <f>F121</f>
        <v>1876.2</v>
      </c>
    </row>
    <row r="121" spans="2:6" ht="66" customHeight="1">
      <c r="B121" s="102" t="s">
        <v>9</v>
      </c>
      <c r="C121" s="264" t="s">
        <v>732</v>
      </c>
      <c r="D121" s="264" t="s">
        <v>228</v>
      </c>
      <c r="E121" s="264"/>
      <c r="F121" s="265">
        <f>SUM(F122)</f>
        <v>1876.2</v>
      </c>
    </row>
    <row r="122" spans="2:6" ht="33.75" customHeight="1">
      <c r="B122" s="102" t="s">
        <v>422</v>
      </c>
      <c r="C122" s="264" t="s">
        <v>732</v>
      </c>
      <c r="D122" s="264" t="s">
        <v>228</v>
      </c>
      <c r="E122" s="264" t="s">
        <v>421</v>
      </c>
      <c r="F122" s="265">
        <v>1876.2</v>
      </c>
    </row>
    <row r="123" spans="2:6" ht="23.25" customHeight="1">
      <c r="B123" s="225" t="s">
        <v>74</v>
      </c>
      <c r="C123" s="262" t="s">
        <v>664</v>
      </c>
      <c r="D123" s="262" t="s">
        <v>223</v>
      </c>
      <c r="E123" s="262"/>
      <c r="F123" s="300">
        <f>SUM(F125)</f>
        <v>3200</v>
      </c>
    </row>
    <row r="124" spans="2:6" ht="31.5" customHeight="1">
      <c r="B124" s="222" t="s">
        <v>730</v>
      </c>
      <c r="C124" s="264" t="s">
        <v>733</v>
      </c>
      <c r="D124" s="264" t="s">
        <v>223</v>
      </c>
      <c r="E124" s="264"/>
      <c r="F124" s="265">
        <f>SUM(F125)</f>
        <v>3200</v>
      </c>
    </row>
    <row r="125" spans="2:6" ht="60.75" customHeight="1">
      <c r="B125" s="257" t="s">
        <v>547</v>
      </c>
      <c r="C125" s="264" t="s">
        <v>734</v>
      </c>
      <c r="D125" s="264" t="s">
        <v>223</v>
      </c>
      <c r="E125" s="262"/>
      <c r="F125" s="265">
        <f>SUM(F126)</f>
        <v>3200</v>
      </c>
    </row>
    <row r="126" spans="2:6" ht="34.5" customHeight="1">
      <c r="B126" s="102" t="s">
        <v>555</v>
      </c>
      <c r="C126" s="264" t="s">
        <v>734</v>
      </c>
      <c r="D126" s="264" t="s">
        <v>223</v>
      </c>
      <c r="E126" s="264" t="s">
        <v>315</v>
      </c>
      <c r="F126" s="265">
        <v>3200</v>
      </c>
    </row>
    <row r="127" spans="2:6" ht="39" customHeight="1">
      <c r="B127" s="225" t="s">
        <v>1227</v>
      </c>
      <c r="C127" s="262" t="s">
        <v>665</v>
      </c>
      <c r="D127" s="261" t="s">
        <v>225</v>
      </c>
      <c r="E127" s="262"/>
      <c r="F127" s="300">
        <f>SUM(F128,F131)</f>
        <v>17344</v>
      </c>
    </row>
    <row r="128" spans="2:6" ht="36" customHeight="1">
      <c r="B128" s="222" t="s">
        <v>719</v>
      </c>
      <c r="C128" s="264" t="s">
        <v>729</v>
      </c>
      <c r="D128" s="263" t="s">
        <v>225</v>
      </c>
      <c r="E128" s="264"/>
      <c r="F128" s="300">
        <f>F129</f>
        <v>650</v>
      </c>
    </row>
    <row r="129" spans="2:6" ht="22.5" customHeight="1">
      <c r="B129" s="102" t="s">
        <v>19</v>
      </c>
      <c r="C129" s="264" t="s">
        <v>720</v>
      </c>
      <c r="D129" s="263" t="s">
        <v>225</v>
      </c>
      <c r="E129" s="264"/>
      <c r="F129" s="265">
        <f>F130</f>
        <v>650</v>
      </c>
    </row>
    <row r="130" spans="2:6" ht="31.5" customHeight="1">
      <c r="B130" s="195" t="s">
        <v>422</v>
      </c>
      <c r="C130" s="264" t="s">
        <v>720</v>
      </c>
      <c r="D130" s="263" t="s">
        <v>225</v>
      </c>
      <c r="E130" s="264" t="s">
        <v>421</v>
      </c>
      <c r="F130" s="265">
        <v>650</v>
      </c>
    </row>
    <row r="131" spans="2:6" ht="33.75" customHeight="1">
      <c r="B131" s="219" t="s">
        <v>728</v>
      </c>
      <c r="C131" s="264" t="s">
        <v>761</v>
      </c>
      <c r="D131" s="263" t="s">
        <v>626</v>
      </c>
      <c r="E131" s="264"/>
      <c r="F131" s="265">
        <f>SUM(F132,F134,F136)</f>
        <v>16694</v>
      </c>
    </row>
    <row r="132" spans="2:6" ht="17.25" customHeight="1">
      <c r="B132" s="258" t="s">
        <v>780</v>
      </c>
      <c r="C132" s="264" t="s">
        <v>762</v>
      </c>
      <c r="D132" s="264" t="s">
        <v>626</v>
      </c>
      <c r="E132" s="264"/>
      <c r="F132" s="265">
        <f>F133</f>
        <v>2200</v>
      </c>
    </row>
    <row r="133" spans="2:6" ht="29.25" customHeight="1">
      <c r="B133" s="195" t="s">
        <v>422</v>
      </c>
      <c r="C133" s="264" t="s">
        <v>762</v>
      </c>
      <c r="D133" s="264" t="s">
        <v>626</v>
      </c>
      <c r="E133" s="264" t="s">
        <v>421</v>
      </c>
      <c r="F133" s="265">
        <v>2200</v>
      </c>
    </row>
    <row r="134" spans="2:6" ht="18.75" customHeight="1">
      <c r="B134" s="258" t="s">
        <v>770</v>
      </c>
      <c r="C134" s="264" t="s">
        <v>763</v>
      </c>
      <c r="D134" s="264" t="s">
        <v>626</v>
      </c>
      <c r="E134" s="264"/>
      <c r="F134" s="265">
        <f>SUM(F135)</f>
        <v>1476</v>
      </c>
    </row>
    <row r="135" spans="2:6" ht="18.75" customHeight="1">
      <c r="B135" s="102" t="s">
        <v>769</v>
      </c>
      <c r="C135" s="264" t="s">
        <v>763</v>
      </c>
      <c r="D135" s="263" t="s">
        <v>626</v>
      </c>
      <c r="E135" s="264" t="s">
        <v>767</v>
      </c>
      <c r="F135" s="265">
        <v>1476</v>
      </c>
    </row>
    <row r="136" spans="2:6" ht="19.5" customHeight="1">
      <c r="B136" s="258" t="s">
        <v>829</v>
      </c>
      <c r="C136" s="264" t="s">
        <v>764</v>
      </c>
      <c r="D136" s="263" t="s">
        <v>626</v>
      </c>
      <c r="E136" s="264"/>
      <c r="F136" s="265">
        <f>F137</f>
        <v>13018</v>
      </c>
    </row>
    <row r="137" spans="2:6" ht="20.25" customHeight="1">
      <c r="B137" s="102" t="s">
        <v>769</v>
      </c>
      <c r="C137" s="264" t="s">
        <v>764</v>
      </c>
      <c r="D137" s="263" t="s">
        <v>626</v>
      </c>
      <c r="E137" s="264" t="s">
        <v>767</v>
      </c>
      <c r="F137" s="265">
        <v>13018</v>
      </c>
    </row>
    <row r="138" spans="2:6" ht="37.5" customHeight="1">
      <c r="B138" s="192" t="s">
        <v>1231</v>
      </c>
      <c r="C138" s="262" t="s">
        <v>662</v>
      </c>
      <c r="D138" s="262"/>
      <c r="E138" s="262"/>
      <c r="F138" s="300">
        <f>F139+F144</f>
        <v>3500</v>
      </c>
    </row>
    <row r="139" spans="2:6" ht="30" customHeight="1">
      <c r="B139" s="102" t="s">
        <v>686</v>
      </c>
      <c r="C139" s="264" t="s">
        <v>724</v>
      </c>
      <c r="D139" s="262"/>
      <c r="E139" s="262"/>
      <c r="F139" s="265">
        <f>F140</f>
        <v>3500</v>
      </c>
    </row>
    <row r="140" spans="2:6" ht="28.5" customHeight="1">
      <c r="B140" s="102" t="s">
        <v>21</v>
      </c>
      <c r="C140" s="264" t="s">
        <v>724</v>
      </c>
      <c r="D140" s="264"/>
      <c r="E140" s="262"/>
      <c r="F140" s="265">
        <f>SUM(F141)</f>
        <v>3500</v>
      </c>
    </row>
    <row r="141" spans="2:6" ht="21" customHeight="1">
      <c r="B141" s="102" t="s">
        <v>276</v>
      </c>
      <c r="C141" s="264" t="s">
        <v>915</v>
      </c>
      <c r="D141" s="264" t="s">
        <v>485</v>
      </c>
      <c r="E141" s="262"/>
      <c r="F141" s="265">
        <f>F142</f>
        <v>3500</v>
      </c>
    </row>
    <row r="142" spans="2:6" ht="28.5" customHeight="1">
      <c r="B142" s="102" t="s">
        <v>242</v>
      </c>
      <c r="C142" s="264" t="s">
        <v>915</v>
      </c>
      <c r="D142" s="264" t="s">
        <v>228</v>
      </c>
      <c r="E142" s="262"/>
      <c r="F142" s="265">
        <f>F143</f>
        <v>3500</v>
      </c>
    </row>
    <row r="143" spans="2:6" ht="38.25" customHeight="1">
      <c r="B143" s="195" t="s">
        <v>319</v>
      </c>
      <c r="C143" s="264" t="s">
        <v>915</v>
      </c>
      <c r="D143" s="264" t="s">
        <v>228</v>
      </c>
      <c r="E143" s="264" t="s">
        <v>317</v>
      </c>
      <c r="F143" s="265">
        <v>3500</v>
      </c>
    </row>
    <row r="144" spans="2:6" ht="38.25" customHeight="1">
      <c r="B144" s="99" t="s">
        <v>902</v>
      </c>
      <c r="C144" s="264" t="s">
        <v>1164</v>
      </c>
      <c r="D144" s="264" t="s">
        <v>228</v>
      </c>
      <c r="E144" s="264" t="s">
        <v>317</v>
      </c>
      <c r="F144" s="265">
        <v>0</v>
      </c>
    </row>
    <row r="145" spans="2:6" ht="42" customHeight="1">
      <c r="B145" s="225" t="s">
        <v>1241</v>
      </c>
      <c r="C145" s="262" t="s">
        <v>518</v>
      </c>
      <c r="D145" s="262"/>
      <c r="E145" s="283"/>
      <c r="F145" s="295">
        <f>SUM(F146)</f>
        <v>1000</v>
      </c>
    </row>
    <row r="146" spans="2:6" ht="33.75" customHeight="1">
      <c r="B146" s="102" t="s">
        <v>684</v>
      </c>
      <c r="C146" s="264" t="s">
        <v>707</v>
      </c>
      <c r="D146" s="264"/>
      <c r="E146" s="285"/>
      <c r="F146" s="301">
        <f>SUM(F147)</f>
        <v>1000</v>
      </c>
    </row>
    <row r="147" spans="2:6" ht="42" customHeight="1">
      <c r="B147" s="222" t="s">
        <v>1266</v>
      </c>
      <c r="C147" s="264" t="s">
        <v>708</v>
      </c>
      <c r="D147" s="264"/>
      <c r="E147" s="285"/>
      <c r="F147" s="301">
        <f>SUM(F148)</f>
        <v>1000</v>
      </c>
    </row>
    <row r="148" spans="2:6" ht="21" customHeight="1">
      <c r="B148" s="102" t="s">
        <v>345</v>
      </c>
      <c r="C148" s="264" t="s">
        <v>708</v>
      </c>
      <c r="D148" s="269" t="s">
        <v>346</v>
      </c>
      <c r="E148" s="285"/>
      <c r="F148" s="301">
        <f>F149</f>
        <v>1000</v>
      </c>
    </row>
    <row r="149" spans="2:6" ht="24" customHeight="1">
      <c r="B149" s="242" t="s">
        <v>140</v>
      </c>
      <c r="C149" s="264" t="s">
        <v>708</v>
      </c>
      <c r="D149" s="264" t="s">
        <v>601</v>
      </c>
      <c r="E149" s="285"/>
      <c r="F149" s="301">
        <f>F150</f>
        <v>1000</v>
      </c>
    </row>
    <row r="150" spans="2:6" ht="31.5" customHeight="1">
      <c r="B150" s="195" t="s">
        <v>422</v>
      </c>
      <c r="C150" s="264" t="s">
        <v>708</v>
      </c>
      <c r="D150" s="264" t="s">
        <v>601</v>
      </c>
      <c r="E150" s="264" t="s">
        <v>421</v>
      </c>
      <c r="F150" s="265">
        <v>1000</v>
      </c>
    </row>
    <row r="151" spans="2:6" ht="63.75" hidden="1" customHeight="1">
      <c r="B151" s="234" t="s">
        <v>838</v>
      </c>
      <c r="C151" s="262" t="s">
        <v>519</v>
      </c>
      <c r="D151" s="264"/>
      <c r="E151" s="264"/>
      <c r="F151" s="300">
        <v>0</v>
      </c>
    </row>
    <row r="152" spans="2:6" ht="36.75" hidden="1" customHeight="1">
      <c r="B152" s="237" t="s">
        <v>842</v>
      </c>
      <c r="C152" s="262" t="s">
        <v>839</v>
      </c>
      <c r="D152" s="262"/>
      <c r="E152" s="262"/>
      <c r="F152" s="300">
        <f>F153</f>
        <v>0</v>
      </c>
    </row>
    <row r="153" spans="2:6" ht="61.5" hidden="1" customHeight="1">
      <c r="B153" s="222" t="s">
        <v>843</v>
      </c>
      <c r="C153" s="264" t="s">
        <v>840</v>
      </c>
      <c r="D153" s="264"/>
      <c r="E153" s="264"/>
      <c r="F153" s="265">
        <v>0</v>
      </c>
    </row>
    <row r="154" spans="2:6" ht="48.75" hidden="1" customHeight="1">
      <c r="B154" s="195" t="s">
        <v>847</v>
      </c>
      <c r="C154" s="264" t="s">
        <v>841</v>
      </c>
      <c r="D154" s="264"/>
      <c r="E154" s="264"/>
      <c r="F154" s="265">
        <v>0</v>
      </c>
    </row>
    <row r="155" spans="2:6" ht="29.25" hidden="1" customHeight="1">
      <c r="B155" s="102" t="s">
        <v>276</v>
      </c>
      <c r="C155" s="264" t="s">
        <v>841</v>
      </c>
      <c r="D155" s="264" t="s">
        <v>485</v>
      </c>
      <c r="E155" s="264"/>
      <c r="F155" s="265">
        <f>F156</f>
        <v>0</v>
      </c>
    </row>
    <row r="156" spans="2:6" ht="21" hidden="1" customHeight="1">
      <c r="B156" s="102" t="s">
        <v>242</v>
      </c>
      <c r="C156" s="264" t="s">
        <v>841</v>
      </c>
      <c r="D156" s="264" t="s">
        <v>228</v>
      </c>
      <c r="E156" s="264"/>
      <c r="F156" s="265">
        <f>F157</f>
        <v>0</v>
      </c>
    </row>
    <row r="157" spans="2:6" ht="38.25" hidden="1" customHeight="1">
      <c r="B157" s="195" t="s">
        <v>319</v>
      </c>
      <c r="C157" s="264" t="s">
        <v>841</v>
      </c>
      <c r="D157" s="264" t="s">
        <v>228</v>
      </c>
      <c r="E157" s="264" t="s">
        <v>317</v>
      </c>
      <c r="F157" s="265">
        <v>0</v>
      </c>
    </row>
    <row r="158" spans="2:6" ht="45" customHeight="1">
      <c r="B158" s="240" t="s">
        <v>1235</v>
      </c>
      <c r="C158" s="262" t="s">
        <v>528</v>
      </c>
      <c r="D158" s="262"/>
      <c r="E158" s="262"/>
      <c r="F158" s="300">
        <f>SUM(F159)</f>
        <v>4000</v>
      </c>
    </row>
    <row r="159" spans="2:6" ht="37.5" customHeight="1">
      <c r="B159" s="102" t="s">
        <v>685</v>
      </c>
      <c r="C159" s="264" t="s">
        <v>702</v>
      </c>
      <c r="D159" s="264"/>
      <c r="E159" s="264"/>
      <c r="F159" s="265">
        <f>SUM(F160)</f>
        <v>4000</v>
      </c>
    </row>
    <row r="160" spans="2:6" ht="26.25" customHeight="1">
      <c r="B160" s="195" t="s">
        <v>460</v>
      </c>
      <c r="C160" s="264" t="s">
        <v>703</v>
      </c>
      <c r="D160" s="264"/>
      <c r="E160" s="264"/>
      <c r="F160" s="265">
        <f>SUM(F163)</f>
        <v>4000</v>
      </c>
    </row>
    <row r="161" spans="2:6" ht="21.75" customHeight="1">
      <c r="B161" s="102" t="s">
        <v>345</v>
      </c>
      <c r="C161" s="264" t="s">
        <v>703</v>
      </c>
      <c r="D161" s="269" t="s">
        <v>346</v>
      </c>
      <c r="E161" s="264"/>
      <c r="F161" s="265">
        <f>F162</f>
        <v>4000</v>
      </c>
    </row>
    <row r="162" spans="2:6" ht="29.25" customHeight="1">
      <c r="B162" s="242" t="s">
        <v>140</v>
      </c>
      <c r="C162" s="264" t="s">
        <v>703</v>
      </c>
      <c r="D162" s="264" t="s">
        <v>601</v>
      </c>
      <c r="E162" s="264"/>
      <c r="F162" s="265">
        <f>F163</f>
        <v>4000</v>
      </c>
    </row>
    <row r="163" spans="2:6" ht="28.5" customHeight="1">
      <c r="B163" s="195" t="s">
        <v>422</v>
      </c>
      <c r="C163" s="264" t="s">
        <v>703</v>
      </c>
      <c r="D163" s="264" t="s">
        <v>601</v>
      </c>
      <c r="E163" s="264" t="s">
        <v>421</v>
      </c>
      <c r="F163" s="265">
        <v>4000</v>
      </c>
    </row>
    <row r="164" spans="2:6" ht="49.5" customHeight="1">
      <c r="B164" s="192" t="s">
        <v>1265</v>
      </c>
      <c r="C164" s="262" t="s">
        <v>530</v>
      </c>
      <c r="D164" s="262"/>
      <c r="E164" s="262"/>
      <c r="F164" s="300">
        <f>F165</f>
        <v>41516.6</v>
      </c>
    </row>
    <row r="165" spans="2:6" ht="35.25" customHeight="1">
      <c r="B165" s="239" t="s">
        <v>698</v>
      </c>
      <c r="C165" s="264" t="s">
        <v>700</v>
      </c>
      <c r="D165" s="264"/>
      <c r="E165" s="264"/>
      <c r="F165" s="265">
        <f>F166+F174</f>
        <v>41516.6</v>
      </c>
    </row>
    <row r="166" spans="2:6" ht="34.5" customHeight="1">
      <c r="B166" s="242" t="s">
        <v>322</v>
      </c>
      <c r="C166" s="264" t="s">
        <v>531</v>
      </c>
      <c r="D166" s="264"/>
      <c r="E166" s="264"/>
      <c r="F166" s="265">
        <f>F169+F173</f>
        <v>20137</v>
      </c>
    </row>
    <row r="167" spans="2:6" ht="24.75" customHeight="1">
      <c r="B167" s="102" t="s">
        <v>345</v>
      </c>
      <c r="C167" s="264" t="s">
        <v>531</v>
      </c>
      <c r="D167" s="269" t="s">
        <v>346</v>
      </c>
      <c r="E167" s="264"/>
      <c r="F167" s="265">
        <f>F168</f>
        <v>17637</v>
      </c>
    </row>
    <row r="168" spans="2:6" ht="22.5" customHeight="1">
      <c r="B168" s="102" t="s">
        <v>270</v>
      </c>
      <c r="C168" s="264" t="s">
        <v>531</v>
      </c>
      <c r="D168" s="264" t="s">
        <v>271</v>
      </c>
      <c r="E168" s="264"/>
      <c r="F168" s="265">
        <f>F169</f>
        <v>17637</v>
      </c>
    </row>
    <row r="169" spans="2:6" ht="32.25" customHeight="1">
      <c r="B169" s="102" t="s">
        <v>422</v>
      </c>
      <c r="C169" s="264" t="s">
        <v>531</v>
      </c>
      <c r="D169" s="264" t="s">
        <v>271</v>
      </c>
      <c r="E169" s="264" t="s">
        <v>421</v>
      </c>
      <c r="F169" s="265">
        <v>17637</v>
      </c>
    </row>
    <row r="170" spans="2:6" ht="24" customHeight="1">
      <c r="B170" s="102" t="s">
        <v>23</v>
      </c>
      <c r="C170" s="264" t="s">
        <v>765</v>
      </c>
      <c r="D170" s="264"/>
      <c r="E170" s="264"/>
      <c r="F170" s="265">
        <f>F171</f>
        <v>2500</v>
      </c>
    </row>
    <row r="171" spans="2:6" ht="23.25" customHeight="1">
      <c r="B171" s="102" t="s">
        <v>345</v>
      </c>
      <c r="C171" s="264" t="s">
        <v>765</v>
      </c>
      <c r="D171" s="269" t="s">
        <v>346</v>
      </c>
      <c r="E171" s="264"/>
      <c r="F171" s="265">
        <f>F172</f>
        <v>2500</v>
      </c>
    </row>
    <row r="172" spans="2:6" ht="27.75" customHeight="1">
      <c r="B172" s="102" t="s">
        <v>270</v>
      </c>
      <c r="C172" s="264" t="s">
        <v>765</v>
      </c>
      <c r="D172" s="264" t="s">
        <v>271</v>
      </c>
      <c r="E172" s="264"/>
      <c r="F172" s="265">
        <f>F173</f>
        <v>2500</v>
      </c>
    </row>
    <row r="173" spans="2:6" ht="39" customHeight="1">
      <c r="B173" s="102" t="s">
        <v>422</v>
      </c>
      <c r="C173" s="264" t="s">
        <v>765</v>
      </c>
      <c r="D173" s="264" t="s">
        <v>271</v>
      </c>
      <c r="E173" s="264" t="s">
        <v>421</v>
      </c>
      <c r="F173" s="265">
        <v>2500</v>
      </c>
    </row>
    <row r="174" spans="2:6" ht="45" customHeight="1">
      <c r="B174" s="102" t="s">
        <v>1004</v>
      </c>
      <c r="C174" s="264" t="s">
        <v>1005</v>
      </c>
      <c r="D174" s="264" t="s">
        <v>271</v>
      </c>
      <c r="E174" s="264" t="s">
        <v>421</v>
      </c>
      <c r="F174" s="265">
        <v>21379.599999999999</v>
      </c>
    </row>
    <row r="175" spans="2:6" ht="45.75" customHeight="1">
      <c r="B175" s="192" t="s">
        <v>1232</v>
      </c>
      <c r="C175" s="262" t="s">
        <v>532</v>
      </c>
      <c r="D175" s="262"/>
      <c r="E175" s="262"/>
      <c r="F175" s="300">
        <f>F176+F178+F185+F187+F188+F189</f>
        <v>43350</v>
      </c>
    </row>
    <row r="176" spans="2:6" ht="24.75" customHeight="1">
      <c r="B176" s="195" t="s">
        <v>1233</v>
      </c>
      <c r="C176" s="264" t="s">
        <v>853</v>
      </c>
      <c r="D176" s="270" t="s">
        <v>179</v>
      </c>
      <c r="E176" s="270"/>
      <c r="F176" s="315">
        <f>F177</f>
        <v>10000</v>
      </c>
    </row>
    <row r="177" spans="2:6" ht="28.5" customHeight="1">
      <c r="B177" s="102" t="s">
        <v>422</v>
      </c>
      <c r="C177" s="264" t="s">
        <v>853</v>
      </c>
      <c r="D177" s="270" t="s">
        <v>179</v>
      </c>
      <c r="E177" s="270" t="s">
        <v>421</v>
      </c>
      <c r="F177" s="315">
        <v>10000</v>
      </c>
    </row>
    <row r="178" spans="2:6" ht="33" customHeight="1">
      <c r="B178" s="102" t="s">
        <v>849</v>
      </c>
      <c r="C178" s="264" t="s">
        <v>709</v>
      </c>
      <c r="D178" s="264"/>
      <c r="E178" s="264"/>
      <c r="F178" s="265">
        <f>F179+F183</f>
        <v>25650</v>
      </c>
    </row>
    <row r="179" spans="2:6" ht="20.25" customHeight="1">
      <c r="B179" s="246" t="s">
        <v>850</v>
      </c>
      <c r="C179" s="264" t="s">
        <v>710</v>
      </c>
      <c r="D179" s="264"/>
      <c r="E179" s="264"/>
      <c r="F179" s="265">
        <f>SUM(F182)</f>
        <v>25150</v>
      </c>
    </row>
    <row r="180" spans="2:6" ht="18.75" customHeight="1">
      <c r="B180" s="102" t="s">
        <v>628</v>
      </c>
      <c r="C180" s="264" t="s">
        <v>710</v>
      </c>
      <c r="D180" s="264" t="s">
        <v>629</v>
      </c>
      <c r="E180" s="264"/>
      <c r="F180" s="265">
        <f>F181</f>
        <v>25150</v>
      </c>
    </row>
    <row r="181" spans="2:6" ht="20.25" customHeight="1">
      <c r="B181" s="102" t="s">
        <v>563</v>
      </c>
      <c r="C181" s="264" t="s">
        <v>710</v>
      </c>
      <c r="D181" s="264" t="s">
        <v>630</v>
      </c>
      <c r="E181" s="264"/>
      <c r="F181" s="265">
        <f>F182</f>
        <v>25150</v>
      </c>
    </row>
    <row r="182" spans="2:6" ht="28.5" customHeight="1">
      <c r="B182" s="195" t="s">
        <v>422</v>
      </c>
      <c r="C182" s="264" t="s">
        <v>710</v>
      </c>
      <c r="D182" s="264" t="s">
        <v>630</v>
      </c>
      <c r="E182" s="264" t="s">
        <v>421</v>
      </c>
      <c r="F182" s="265">
        <v>25150</v>
      </c>
    </row>
    <row r="183" spans="2:6" ht="28.5" customHeight="1">
      <c r="B183" s="195" t="s">
        <v>460</v>
      </c>
      <c r="C183" s="264" t="s">
        <v>853</v>
      </c>
      <c r="D183" s="264"/>
      <c r="E183" s="264"/>
      <c r="F183" s="265">
        <f>F184</f>
        <v>500</v>
      </c>
    </row>
    <row r="184" spans="2:6" ht="28.5" customHeight="1">
      <c r="B184" s="195" t="s">
        <v>422</v>
      </c>
      <c r="C184" s="264" t="s">
        <v>853</v>
      </c>
      <c r="D184" s="264" t="s">
        <v>630</v>
      </c>
      <c r="E184" s="264" t="s">
        <v>421</v>
      </c>
      <c r="F184" s="265">
        <v>500</v>
      </c>
    </row>
    <row r="185" spans="2:6" ht="28.5" customHeight="1">
      <c r="B185" s="195" t="s">
        <v>460</v>
      </c>
      <c r="C185" s="264" t="s">
        <v>853</v>
      </c>
      <c r="D185" s="264"/>
      <c r="E185" s="264"/>
      <c r="F185" s="265">
        <f>SUM(F186)</f>
        <v>4200</v>
      </c>
    </row>
    <row r="186" spans="2:6" ht="33.75" customHeight="1">
      <c r="B186" s="102" t="s">
        <v>422</v>
      </c>
      <c r="C186" s="264" t="s">
        <v>853</v>
      </c>
      <c r="D186" s="264" t="s">
        <v>1009</v>
      </c>
      <c r="E186" s="264" t="s">
        <v>421</v>
      </c>
      <c r="F186" s="265">
        <v>4200</v>
      </c>
    </row>
    <row r="187" spans="2:6" ht="33.75" customHeight="1">
      <c r="B187" s="102" t="s">
        <v>422</v>
      </c>
      <c r="C187" s="264" t="s">
        <v>853</v>
      </c>
      <c r="D187" s="264" t="s">
        <v>633</v>
      </c>
      <c r="E187" s="264"/>
      <c r="F187" s="265">
        <v>1000</v>
      </c>
    </row>
    <row r="188" spans="2:6" ht="33.75" customHeight="1">
      <c r="B188" s="102" t="s">
        <v>422</v>
      </c>
      <c r="C188" s="264" t="s">
        <v>853</v>
      </c>
      <c r="D188" s="264" t="s">
        <v>232</v>
      </c>
      <c r="E188" s="264"/>
      <c r="F188" s="265">
        <v>1500</v>
      </c>
    </row>
    <row r="189" spans="2:6" ht="33.75" customHeight="1">
      <c r="B189" s="102" t="s">
        <v>422</v>
      </c>
      <c r="C189" s="264" t="s">
        <v>853</v>
      </c>
      <c r="D189" s="264" t="s">
        <v>599</v>
      </c>
      <c r="E189" s="264"/>
      <c r="F189" s="265">
        <v>1000</v>
      </c>
    </row>
    <row r="190" spans="2:6" ht="47.25" customHeight="1">
      <c r="B190" s="192" t="s">
        <v>832</v>
      </c>
      <c r="C190" s="262" t="s">
        <v>833</v>
      </c>
      <c r="D190" s="262" t="s">
        <v>179</v>
      </c>
      <c r="E190" s="262"/>
      <c r="F190" s="300">
        <f>SUM(F191)</f>
        <v>4700</v>
      </c>
    </row>
    <row r="191" spans="2:6" ht="39.75" customHeight="1">
      <c r="B191" s="102" t="s">
        <v>834</v>
      </c>
      <c r="C191" s="264" t="s">
        <v>835</v>
      </c>
      <c r="D191" s="264" t="s">
        <v>179</v>
      </c>
      <c r="E191" s="264"/>
      <c r="F191" s="265">
        <f>SUM(F192)</f>
        <v>4700</v>
      </c>
    </row>
    <row r="192" spans="2:6" ht="20.25" customHeight="1">
      <c r="B192" s="241" t="s">
        <v>836</v>
      </c>
      <c r="C192" s="264" t="s">
        <v>837</v>
      </c>
      <c r="D192" s="264" t="s">
        <v>179</v>
      </c>
      <c r="E192" s="264"/>
      <c r="F192" s="265">
        <f>SUM(F193)</f>
        <v>4700</v>
      </c>
    </row>
    <row r="193" spans="2:6" ht="37.5" customHeight="1">
      <c r="B193" s="102" t="s">
        <v>422</v>
      </c>
      <c r="C193" s="264" t="s">
        <v>837</v>
      </c>
      <c r="D193" s="264" t="s">
        <v>179</v>
      </c>
      <c r="E193" s="264" t="s">
        <v>421</v>
      </c>
      <c r="F193" s="265">
        <v>4700</v>
      </c>
    </row>
    <row r="194" spans="2:6" ht="42.75" customHeight="1">
      <c r="B194" s="192" t="s">
        <v>1249</v>
      </c>
      <c r="C194" s="262" t="s">
        <v>1008</v>
      </c>
      <c r="D194" s="262" t="s">
        <v>1009</v>
      </c>
      <c r="E194" s="262"/>
      <c r="F194" s="300">
        <f>F195+F198</f>
        <v>66600</v>
      </c>
    </row>
    <row r="195" spans="2:6" ht="30.75" customHeight="1">
      <c r="B195" s="102" t="s">
        <v>1006</v>
      </c>
      <c r="C195" s="264" t="s">
        <v>998</v>
      </c>
      <c r="D195" s="264" t="s">
        <v>1009</v>
      </c>
      <c r="E195" s="264"/>
      <c r="F195" s="265">
        <f>F196+F197</f>
        <v>16600</v>
      </c>
    </row>
    <row r="196" spans="2:6" ht="18" customHeight="1">
      <c r="B196" s="102" t="s">
        <v>1007</v>
      </c>
      <c r="C196" s="264" t="s">
        <v>998</v>
      </c>
      <c r="D196" s="264" t="s">
        <v>1009</v>
      </c>
      <c r="E196" s="264" t="s">
        <v>421</v>
      </c>
      <c r="F196" s="265">
        <v>1600</v>
      </c>
    </row>
    <row r="197" spans="2:6" ht="27" customHeight="1">
      <c r="B197" s="102" t="s">
        <v>1183</v>
      </c>
      <c r="C197" s="264" t="s">
        <v>998</v>
      </c>
      <c r="D197" s="264" t="s">
        <v>1009</v>
      </c>
      <c r="E197" s="264" t="s">
        <v>421</v>
      </c>
      <c r="F197" s="265">
        <v>15000</v>
      </c>
    </row>
    <row r="198" spans="2:6" ht="27" customHeight="1">
      <c r="B198" s="102" t="s">
        <v>1349</v>
      </c>
      <c r="C198" s="264" t="s">
        <v>1347</v>
      </c>
      <c r="D198" s="264" t="s">
        <v>1355</v>
      </c>
      <c r="E198" s="264" t="s">
        <v>421</v>
      </c>
      <c r="F198" s="265">
        <v>50000</v>
      </c>
    </row>
    <row r="199" spans="2:6" ht="37.5" customHeight="1">
      <c r="B199" s="192" t="s">
        <v>1157</v>
      </c>
      <c r="C199" s="264"/>
      <c r="D199" s="264"/>
      <c r="E199" s="264"/>
      <c r="F199" s="300">
        <f>F200</f>
        <v>4106.3</v>
      </c>
    </row>
    <row r="200" spans="2:6" ht="19.5" customHeight="1">
      <c r="B200" s="192" t="s">
        <v>1202</v>
      </c>
      <c r="C200" s="262" t="s">
        <v>1198</v>
      </c>
      <c r="D200" s="264"/>
      <c r="E200" s="264"/>
      <c r="F200" s="300">
        <f>F201</f>
        <v>4106.3</v>
      </c>
    </row>
    <row r="201" spans="2:6" ht="37.5" customHeight="1">
      <c r="B201" s="102" t="s">
        <v>1158</v>
      </c>
      <c r="C201" s="264" t="s">
        <v>1197</v>
      </c>
      <c r="D201" s="264" t="s">
        <v>1009</v>
      </c>
      <c r="E201" s="264"/>
      <c r="F201" s="265">
        <f>F202+F203</f>
        <v>4106.3</v>
      </c>
    </row>
    <row r="202" spans="2:6" ht="24.75" customHeight="1">
      <c r="B202" s="102" t="s">
        <v>1183</v>
      </c>
      <c r="C202" s="264" t="s">
        <v>1162</v>
      </c>
      <c r="D202" s="264" t="s">
        <v>1009</v>
      </c>
      <c r="E202" s="264" t="s">
        <v>421</v>
      </c>
      <c r="F202" s="265">
        <v>106.3</v>
      </c>
    </row>
    <row r="203" spans="2:6" ht="22.5" customHeight="1">
      <c r="B203" s="102" t="s">
        <v>1182</v>
      </c>
      <c r="C203" s="264" t="s">
        <v>1163</v>
      </c>
      <c r="D203" s="264" t="s">
        <v>1009</v>
      </c>
      <c r="E203" s="264" t="s">
        <v>421</v>
      </c>
      <c r="F203" s="265">
        <v>4000</v>
      </c>
    </row>
    <row r="204" spans="2:6" ht="27.75" customHeight="1">
      <c r="B204" s="192" t="s">
        <v>759</v>
      </c>
      <c r="C204" s="264"/>
      <c r="D204" s="263"/>
      <c r="E204" s="264"/>
      <c r="F204" s="300">
        <f>SUM(F10,F26,F66,F70,F74,F78,F82,F89,F127,F145,F152,F158,F164,F175,F138,F23,F190,F63,F194,F199)</f>
        <v>837510.2</v>
      </c>
    </row>
    <row r="205" spans="2:6" ht="21" customHeight="1">
      <c r="B205" s="192" t="s">
        <v>303</v>
      </c>
      <c r="C205" s="259"/>
      <c r="D205" s="259"/>
      <c r="E205" s="259"/>
      <c r="F205" s="295">
        <f>SUM(F206,F209,F214,F217,F222,F224,F227,F229)+F212</f>
        <v>58789.2</v>
      </c>
    </row>
    <row r="206" spans="2:6" ht="31.5" customHeight="1">
      <c r="B206" s="192" t="s">
        <v>305</v>
      </c>
      <c r="C206" s="262"/>
      <c r="D206" s="262" t="s">
        <v>306</v>
      </c>
      <c r="E206" s="262"/>
      <c r="F206" s="300">
        <f>SUM(F208)</f>
        <v>1766</v>
      </c>
    </row>
    <row r="207" spans="2:6" ht="30.75" customHeight="1">
      <c r="B207" s="192" t="s">
        <v>539</v>
      </c>
      <c r="C207" s="262" t="s">
        <v>488</v>
      </c>
      <c r="D207" s="262" t="s">
        <v>306</v>
      </c>
      <c r="E207" s="262"/>
      <c r="F207" s="300">
        <f>SUM(F208)</f>
        <v>1766</v>
      </c>
    </row>
    <row r="208" spans="2:6" ht="21.75" customHeight="1">
      <c r="B208" s="102" t="s">
        <v>307</v>
      </c>
      <c r="C208" s="264" t="s">
        <v>489</v>
      </c>
      <c r="D208" s="264" t="s">
        <v>306</v>
      </c>
      <c r="E208" s="264"/>
      <c r="F208" s="265">
        <v>1766</v>
      </c>
    </row>
    <row r="209" spans="2:6" ht="42.75" customHeight="1">
      <c r="B209" s="192" t="s">
        <v>418</v>
      </c>
      <c r="C209" s="262"/>
      <c r="D209" s="262" t="s">
        <v>594</v>
      </c>
      <c r="E209" s="262"/>
      <c r="F209" s="300">
        <f>SUM(F211)</f>
        <v>1872</v>
      </c>
    </row>
    <row r="210" spans="2:6" ht="33.75" customHeight="1">
      <c r="B210" s="192" t="s">
        <v>539</v>
      </c>
      <c r="C210" s="262" t="s">
        <v>488</v>
      </c>
      <c r="D210" s="262" t="s">
        <v>594</v>
      </c>
      <c r="E210" s="262"/>
      <c r="F210" s="300">
        <f>SUM(F211)</f>
        <v>1872</v>
      </c>
    </row>
    <row r="211" spans="2:6" ht="33" customHeight="1">
      <c r="B211" s="102" t="s">
        <v>593</v>
      </c>
      <c r="C211" s="264" t="s">
        <v>492</v>
      </c>
      <c r="D211" s="264" t="s">
        <v>594</v>
      </c>
      <c r="E211" s="264"/>
      <c r="F211" s="265">
        <v>1872</v>
      </c>
    </row>
    <row r="212" spans="2:6" ht="21.75" customHeight="1">
      <c r="B212" s="192" t="s">
        <v>1087</v>
      </c>
      <c r="C212" s="264"/>
      <c r="D212" s="264" t="s">
        <v>1088</v>
      </c>
      <c r="E212" s="264"/>
      <c r="F212" s="265">
        <f>F213</f>
        <v>32.700000000000003</v>
      </c>
    </row>
    <row r="213" spans="2:6" ht="39" customHeight="1">
      <c r="B213" s="383" t="s">
        <v>1089</v>
      </c>
      <c r="C213" s="262"/>
      <c r="D213" s="264" t="s">
        <v>1088</v>
      </c>
      <c r="E213" s="264" t="s">
        <v>421</v>
      </c>
      <c r="F213" s="265">
        <v>32.700000000000003</v>
      </c>
    </row>
    <row r="214" spans="2:6" ht="43.5" customHeight="1">
      <c r="B214" s="192" t="s">
        <v>595</v>
      </c>
      <c r="C214" s="382" t="s">
        <v>1090</v>
      </c>
      <c r="D214" s="262" t="s">
        <v>596</v>
      </c>
      <c r="E214" s="262"/>
      <c r="F214" s="300">
        <f>SUM(F215)</f>
        <v>34861</v>
      </c>
    </row>
    <row r="215" spans="2:6" ht="18" customHeight="1">
      <c r="B215" s="192" t="s">
        <v>540</v>
      </c>
      <c r="C215" s="262" t="s">
        <v>496</v>
      </c>
      <c r="D215" s="262" t="s">
        <v>596</v>
      </c>
      <c r="E215" s="262"/>
      <c r="F215" s="300">
        <f>SUM(F216:F216)</f>
        <v>34861</v>
      </c>
    </row>
    <row r="216" spans="2:6" ht="25.5" customHeight="1">
      <c r="B216" s="102" t="s">
        <v>419</v>
      </c>
      <c r="C216" s="264" t="s">
        <v>500</v>
      </c>
      <c r="D216" s="264" t="s">
        <v>596</v>
      </c>
      <c r="E216" s="259"/>
      <c r="F216" s="265">
        <v>34861</v>
      </c>
    </row>
    <row r="217" spans="2:6" ht="47.25" customHeight="1">
      <c r="B217" s="234" t="s">
        <v>617</v>
      </c>
      <c r="C217" s="262"/>
      <c r="D217" s="262" t="s">
        <v>598</v>
      </c>
      <c r="E217" s="262"/>
      <c r="F217" s="300">
        <f>SUM(F218,F220)</f>
        <v>8992</v>
      </c>
    </row>
    <row r="218" spans="2:6" ht="27.75" customHeight="1">
      <c r="B218" s="192" t="s">
        <v>538</v>
      </c>
      <c r="C218" s="262" t="s">
        <v>496</v>
      </c>
      <c r="D218" s="262" t="s">
        <v>598</v>
      </c>
      <c r="E218" s="262"/>
      <c r="F218" s="300">
        <f>SUM(F219)</f>
        <v>7496</v>
      </c>
    </row>
    <row r="219" spans="2:6" ht="33.75" customHeight="1">
      <c r="B219" s="195" t="s">
        <v>428</v>
      </c>
      <c r="C219" s="264" t="s">
        <v>521</v>
      </c>
      <c r="D219" s="264" t="s">
        <v>598</v>
      </c>
      <c r="E219" s="264"/>
      <c r="F219" s="265">
        <v>7496</v>
      </c>
    </row>
    <row r="220" spans="2:6" ht="31.5" customHeight="1">
      <c r="B220" s="192" t="s">
        <v>537</v>
      </c>
      <c r="C220" s="262" t="s">
        <v>75</v>
      </c>
      <c r="D220" s="262" t="s">
        <v>598</v>
      </c>
      <c r="E220" s="264"/>
      <c r="F220" s="300">
        <f>SUM(F221)</f>
        <v>1496</v>
      </c>
    </row>
    <row r="221" spans="2:6" ht="31.5" customHeight="1">
      <c r="B221" s="102" t="s">
        <v>429</v>
      </c>
      <c r="C221" s="264" t="s">
        <v>503</v>
      </c>
      <c r="D221" s="264" t="s">
        <v>598</v>
      </c>
      <c r="E221" s="264"/>
      <c r="F221" s="265">
        <v>1496</v>
      </c>
    </row>
    <row r="222" spans="2:6" ht="29.25" customHeight="1">
      <c r="B222" s="192" t="s">
        <v>537</v>
      </c>
      <c r="C222" s="264" t="s">
        <v>510</v>
      </c>
      <c r="D222" s="264" t="s">
        <v>296</v>
      </c>
      <c r="E222" s="264"/>
      <c r="F222" s="300">
        <f>F223</f>
        <v>382.5</v>
      </c>
    </row>
    <row r="223" spans="2:6" ht="25.5" customHeight="1">
      <c r="B223" s="219" t="s">
        <v>430</v>
      </c>
      <c r="C223" s="264" t="s">
        <v>511</v>
      </c>
      <c r="D223" s="264" t="s">
        <v>296</v>
      </c>
      <c r="E223" s="264"/>
      <c r="F223" s="265">
        <v>382.5</v>
      </c>
    </row>
    <row r="224" spans="2:6" ht="19.5" customHeight="1">
      <c r="B224" s="192" t="s">
        <v>541</v>
      </c>
      <c r="C224" s="262" t="s">
        <v>496</v>
      </c>
      <c r="D224" s="262" t="s">
        <v>627</v>
      </c>
      <c r="E224" s="262"/>
      <c r="F224" s="300">
        <f>SUM(F225)</f>
        <v>6001</v>
      </c>
    </row>
    <row r="225" spans="2:6" ht="21.75" customHeight="1">
      <c r="B225" s="192" t="s">
        <v>538</v>
      </c>
      <c r="C225" s="264" t="s">
        <v>525</v>
      </c>
      <c r="D225" s="264" t="s">
        <v>627</v>
      </c>
      <c r="E225" s="264"/>
      <c r="F225" s="265">
        <f>SUM(F226)</f>
        <v>6001</v>
      </c>
    </row>
    <row r="226" spans="2:6" ht="39.75" customHeight="1">
      <c r="B226" s="102" t="s">
        <v>309</v>
      </c>
      <c r="C226" s="264" t="s">
        <v>525</v>
      </c>
      <c r="D226" s="264" t="s">
        <v>627</v>
      </c>
      <c r="E226" s="259"/>
      <c r="F226" s="265">
        <v>6001</v>
      </c>
    </row>
    <row r="227" spans="2:6" ht="24.75" customHeight="1">
      <c r="B227" s="192" t="s">
        <v>538</v>
      </c>
      <c r="C227" s="262" t="s">
        <v>654</v>
      </c>
      <c r="D227" s="262" t="s">
        <v>146</v>
      </c>
      <c r="E227" s="262"/>
      <c r="F227" s="300">
        <f>SUM(F228)</f>
        <v>3217</v>
      </c>
    </row>
    <row r="228" spans="2:6" ht="34.5" customHeight="1">
      <c r="B228" s="219" t="s">
        <v>54</v>
      </c>
      <c r="C228" s="264" t="s">
        <v>655</v>
      </c>
      <c r="D228" s="264" t="s">
        <v>146</v>
      </c>
      <c r="E228" s="264"/>
      <c r="F228" s="265">
        <v>3217</v>
      </c>
    </row>
    <row r="229" spans="2:6" ht="22.5" customHeight="1">
      <c r="B229" s="192" t="s">
        <v>538</v>
      </c>
      <c r="C229" s="262" t="s">
        <v>496</v>
      </c>
      <c r="D229" s="262" t="s">
        <v>233</v>
      </c>
      <c r="E229" s="262"/>
      <c r="F229" s="300">
        <f>SUM(F230)</f>
        <v>1665</v>
      </c>
    </row>
    <row r="230" spans="2:6" ht="35.25" customHeight="1">
      <c r="B230" s="219" t="s">
        <v>436</v>
      </c>
      <c r="C230" s="264" t="s">
        <v>659</v>
      </c>
      <c r="D230" s="264" t="s">
        <v>233</v>
      </c>
      <c r="E230" s="264"/>
      <c r="F230" s="265">
        <v>1665</v>
      </c>
    </row>
    <row r="231" spans="2:6" ht="19.5" customHeight="1">
      <c r="B231" s="281" t="s">
        <v>24</v>
      </c>
      <c r="C231" s="264"/>
      <c r="D231" s="264"/>
      <c r="E231" s="264"/>
      <c r="F231" s="300">
        <f>SUM(F234,F237,F239,F241,F243,F245)+F232</f>
        <v>45710.9</v>
      </c>
    </row>
    <row r="232" spans="2:6" ht="28.5" hidden="1" customHeight="1">
      <c r="B232" s="238" t="s">
        <v>1188</v>
      </c>
      <c r="C232" s="268"/>
      <c r="D232" s="267" t="s">
        <v>1170</v>
      </c>
      <c r="E232" s="264"/>
      <c r="F232" s="306">
        <f>F233</f>
        <v>0</v>
      </c>
    </row>
    <row r="233" spans="2:6" ht="30" hidden="1" customHeight="1">
      <c r="B233" s="102" t="s">
        <v>422</v>
      </c>
      <c r="C233" s="268" t="s">
        <v>1187</v>
      </c>
      <c r="D233" s="268" t="s">
        <v>1170</v>
      </c>
      <c r="E233" s="264"/>
      <c r="F233" s="305"/>
    </row>
    <row r="234" spans="2:6" ht="24" customHeight="1">
      <c r="B234" s="235" t="s">
        <v>99</v>
      </c>
      <c r="C234" s="262"/>
      <c r="D234" s="262" t="s">
        <v>98</v>
      </c>
      <c r="E234" s="264"/>
      <c r="F234" s="300">
        <f>SUM(F235)</f>
        <v>1906</v>
      </c>
    </row>
    <row r="235" spans="2:6" ht="31.5" customHeight="1">
      <c r="B235" s="235" t="s">
        <v>676</v>
      </c>
      <c r="C235" s="262" t="s">
        <v>505</v>
      </c>
      <c r="D235" s="262" t="s">
        <v>98</v>
      </c>
      <c r="E235" s="264"/>
      <c r="F235" s="265">
        <f>SUM(F236)</f>
        <v>1906</v>
      </c>
    </row>
    <row r="236" spans="2:6" ht="25.5" customHeight="1">
      <c r="B236" s="236" t="s">
        <v>385</v>
      </c>
      <c r="C236" s="264" t="s">
        <v>766</v>
      </c>
      <c r="D236" s="264" t="s">
        <v>98</v>
      </c>
      <c r="E236" s="264"/>
      <c r="F236" s="265">
        <v>1906</v>
      </c>
    </row>
    <row r="237" spans="2:6" ht="21" customHeight="1">
      <c r="B237" s="192" t="s">
        <v>52</v>
      </c>
      <c r="C237" s="262" t="s">
        <v>507</v>
      </c>
      <c r="D237" s="262" t="s">
        <v>599</v>
      </c>
      <c r="E237" s="262"/>
      <c r="F237" s="300">
        <f>F238</f>
        <v>3000</v>
      </c>
    </row>
    <row r="238" spans="2:6" ht="24.75" customHeight="1">
      <c r="B238" s="102" t="s">
        <v>600</v>
      </c>
      <c r="C238" s="264" t="s">
        <v>508</v>
      </c>
      <c r="D238" s="264" t="s">
        <v>599</v>
      </c>
      <c r="E238" s="264"/>
      <c r="F238" s="265">
        <v>3000</v>
      </c>
    </row>
    <row r="239" spans="2:6" ht="36.75" customHeight="1">
      <c r="B239" s="237" t="s">
        <v>435</v>
      </c>
      <c r="C239" s="262" t="s">
        <v>644</v>
      </c>
      <c r="D239" s="262" t="s">
        <v>605</v>
      </c>
      <c r="E239" s="262"/>
      <c r="F239" s="300">
        <f>SUM(F240)</f>
        <v>2820.9</v>
      </c>
    </row>
    <row r="240" spans="2:6" ht="20.25" customHeight="1">
      <c r="B240" s="219" t="s">
        <v>208</v>
      </c>
      <c r="C240" s="264" t="s">
        <v>644</v>
      </c>
      <c r="D240" s="264" t="s">
        <v>605</v>
      </c>
      <c r="E240" s="264" t="s">
        <v>209</v>
      </c>
      <c r="F240" s="265">
        <v>2820.9</v>
      </c>
    </row>
    <row r="241" spans="2:6" ht="24" customHeight="1">
      <c r="B241" s="192" t="s">
        <v>568</v>
      </c>
      <c r="C241" s="262" t="s">
        <v>666</v>
      </c>
      <c r="D241" s="262" t="s">
        <v>624</v>
      </c>
      <c r="E241" s="262"/>
      <c r="F241" s="300">
        <f>SUM(F242)</f>
        <v>4000</v>
      </c>
    </row>
    <row r="242" spans="2:6" ht="34.5" customHeight="1">
      <c r="B242" s="102" t="s">
        <v>383</v>
      </c>
      <c r="C242" s="264" t="s">
        <v>667</v>
      </c>
      <c r="D242" s="264" t="s">
        <v>624</v>
      </c>
      <c r="E242" s="264" t="s">
        <v>207</v>
      </c>
      <c r="F242" s="265">
        <v>4000</v>
      </c>
    </row>
    <row r="243" spans="2:6" ht="27" hidden="1" customHeight="1">
      <c r="B243" s="225" t="s">
        <v>234</v>
      </c>
      <c r="C243" s="262" t="s">
        <v>669</v>
      </c>
      <c r="D243" s="262" t="s">
        <v>623</v>
      </c>
      <c r="E243" s="262"/>
      <c r="F243" s="300">
        <f>SUM(F244)</f>
        <v>0</v>
      </c>
    </row>
    <row r="244" spans="2:6" ht="28.5" hidden="1" customHeight="1">
      <c r="B244" s="222" t="s">
        <v>560</v>
      </c>
      <c r="C244" s="264" t="s">
        <v>669</v>
      </c>
      <c r="D244" s="264" t="s">
        <v>623</v>
      </c>
      <c r="E244" s="264" t="s">
        <v>204</v>
      </c>
      <c r="F244" s="265">
        <v>0</v>
      </c>
    </row>
    <row r="245" spans="2:6" ht="47.25" customHeight="1">
      <c r="B245" s="237" t="s">
        <v>354</v>
      </c>
      <c r="C245" s="262"/>
      <c r="D245" s="262" t="s">
        <v>353</v>
      </c>
      <c r="E245" s="262"/>
      <c r="F245" s="300">
        <f>SUM(F246)+F258</f>
        <v>33984</v>
      </c>
    </row>
    <row r="246" spans="2:6" ht="41.25" customHeight="1">
      <c r="B246" s="225" t="s">
        <v>549</v>
      </c>
      <c r="C246" s="262"/>
      <c r="D246" s="262" t="s">
        <v>235</v>
      </c>
      <c r="E246" s="262"/>
      <c r="F246" s="300">
        <f>F247</f>
        <v>33984</v>
      </c>
    </row>
    <row r="247" spans="2:6" ht="22.5" customHeight="1">
      <c r="B247" s="192" t="s">
        <v>24</v>
      </c>
      <c r="C247" s="262" t="s">
        <v>506</v>
      </c>
      <c r="D247" s="262" t="s">
        <v>235</v>
      </c>
      <c r="E247" s="262"/>
      <c r="F247" s="300">
        <f>SUM(F248,F253)</f>
        <v>33984</v>
      </c>
    </row>
    <row r="248" spans="2:6" ht="24.75" customHeight="1">
      <c r="B248" s="237" t="s">
        <v>192</v>
      </c>
      <c r="C248" s="262" t="s">
        <v>524</v>
      </c>
      <c r="D248" s="262" t="s">
        <v>235</v>
      </c>
      <c r="E248" s="262"/>
      <c r="F248" s="300">
        <f>SUM(F249,F251)</f>
        <v>23365.8</v>
      </c>
    </row>
    <row r="249" spans="2:6" ht="42" customHeight="1">
      <c r="B249" s="246" t="s">
        <v>195</v>
      </c>
      <c r="C249" s="264" t="s">
        <v>755</v>
      </c>
      <c r="D249" s="264" t="s">
        <v>235</v>
      </c>
      <c r="E249" s="264"/>
      <c r="F249" s="265">
        <f>SUM(F250)</f>
        <v>1498.8</v>
      </c>
    </row>
    <row r="250" spans="2:6" ht="18.75" customHeight="1">
      <c r="B250" s="246" t="s">
        <v>609</v>
      </c>
      <c r="C250" s="264" t="s">
        <v>755</v>
      </c>
      <c r="D250" s="264" t="s">
        <v>235</v>
      </c>
      <c r="E250" s="264" t="s">
        <v>608</v>
      </c>
      <c r="F250" s="265">
        <v>1498.8</v>
      </c>
    </row>
    <row r="251" spans="2:6" ht="41.25" customHeight="1">
      <c r="B251" s="246" t="s">
        <v>196</v>
      </c>
      <c r="C251" s="269" t="s">
        <v>670</v>
      </c>
      <c r="D251" s="269" t="s">
        <v>235</v>
      </c>
      <c r="E251" s="269"/>
      <c r="F251" s="265">
        <f>SUM(F252)</f>
        <v>21867</v>
      </c>
    </row>
    <row r="252" spans="2:6" ht="23.25" customHeight="1">
      <c r="B252" s="246" t="s">
        <v>609</v>
      </c>
      <c r="C252" s="269" t="s">
        <v>670</v>
      </c>
      <c r="D252" s="269" t="s">
        <v>235</v>
      </c>
      <c r="E252" s="269" t="s">
        <v>608</v>
      </c>
      <c r="F252" s="305">
        <v>21867</v>
      </c>
    </row>
    <row r="253" spans="2:6" ht="25.5" customHeight="1">
      <c r="B253" s="237" t="s">
        <v>198</v>
      </c>
      <c r="C253" s="262" t="s">
        <v>645</v>
      </c>
      <c r="D253" s="262" t="s">
        <v>235</v>
      </c>
      <c r="E253" s="262"/>
      <c r="F253" s="300">
        <f>SUM(F254,F256)</f>
        <v>10618.2</v>
      </c>
    </row>
    <row r="254" spans="2:6" ht="37.5" customHeight="1">
      <c r="B254" s="246" t="s">
        <v>194</v>
      </c>
      <c r="C254" s="264" t="s">
        <v>756</v>
      </c>
      <c r="D254" s="264" t="s">
        <v>235</v>
      </c>
      <c r="E254" s="264"/>
      <c r="F254" s="265">
        <f>SUM(F255)</f>
        <v>2485.1999999999998</v>
      </c>
    </row>
    <row r="255" spans="2:6" ht="21" customHeight="1">
      <c r="B255" s="246" t="s">
        <v>609</v>
      </c>
      <c r="C255" s="264" t="s">
        <v>756</v>
      </c>
      <c r="D255" s="264" t="s">
        <v>235</v>
      </c>
      <c r="E255" s="264" t="s">
        <v>608</v>
      </c>
      <c r="F255" s="265">
        <v>2485.1999999999998</v>
      </c>
    </row>
    <row r="256" spans="2:6" ht="39" customHeight="1">
      <c r="B256" s="246" t="s">
        <v>1274</v>
      </c>
      <c r="C256" s="269" t="s">
        <v>671</v>
      </c>
      <c r="D256" s="269" t="s">
        <v>235</v>
      </c>
      <c r="E256" s="269"/>
      <c r="F256" s="265">
        <f>SUM(F257)</f>
        <v>8133</v>
      </c>
    </row>
    <row r="257" spans="2:6" ht="24.75" customHeight="1">
      <c r="B257" s="246" t="s">
        <v>609</v>
      </c>
      <c r="C257" s="269" t="s">
        <v>671</v>
      </c>
      <c r="D257" s="269" t="s">
        <v>235</v>
      </c>
      <c r="E257" s="269" t="s">
        <v>608</v>
      </c>
      <c r="F257" s="305">
        <v>8133</v>
      </c>
    </row>
    <row r="258" spans="2:6" ht="24" hidden="1" customHeight="1">
      <c r="B258" s="248" t="s">
        <v>1209</v>
      </c>
      <c r="C258" s="266" t="s">
        <v>1207</v>
      </c>
      <c r="D258" s="266" t="s">
        <v>1208</v>
      </c>
      <c r="E258" s="259"/>
      <c r="F258" s="306">
        <f>F259</f>
        <v>0</v>
      </c>
    </row>
    <row r="259" spans="2:6" ht="31.5" hidden="1" customHeight="1">
      <c r="B259" s="249" t="s">
        <v>1210</v>
      </c>
      <c r="C259" s="269" t="s">
        <v>1207</v>
      </c>
      <c r="D259" s="269" t="s">
        <v>1208</v>
      </c>
      <c r="E259" s="269" t="s">
        <v>1211</v>
      </c>
      <c r="F259" s="301">
        <v>0</v>
      </c>
    </row>
    <row r="260" spans="2:6" hidden="1"/>
    <row r="261" spans="2:6" hidden="1"/>
    <row r="262" spans="2:6" hidden="1"/>
  </sheetData>
  <mergeCells count="4">
    <mergeCell ref="B2:F2"/>
    <mergeCell ref="B6:F6"/>
    <mergeCell ref="C3:F3"/>
    <mergeCell ref="D4:F4"/>
  </mergeCells>
  <phoneticPr fontId="4" type="noConversion"/>
  <pageMargins left="0.39370078740157483" right="0" top="0.59055118110236227" bottom="0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2"/>
  <sheetViews>
    <sheetView workbookViewId="0">
      <selection activeCell="H13" sqref="H13"/>
    </sheetView>
  </sheetViews>
  <sheetFormatPr defaultRowHeight="12.75"/>
  <cols>
    <col min="1" max="1" width="47.85546875" style="310" customWidth="1"/>
    <col min="2" max="2" width="13.7109375" style="310" customWidth="1"/>
    <col min="3" max="3" width="9.7109375" style="310" customWidth="1"/>
    <col min="4" max="4" width="9.5703125" style="310" customWidth="1"/>
    <col min="5" max="6" width="13" style="395" customWidth="1"/>
  </cols>
  <sheetData>
    <row r="1" spans="1:6">
      <c r="F1" s="396" t="s">
        <v>1244</v>
      </c>
    </row>
    <row r="2" spans="1:6">
      <c r="A2" s="509" t="s">
        <v>1015</v>
      </c>
      <c r="B2" s="509"/>
      <c r="C2" s="509"/>
      <c r="D2" s="509"/>
      <c r="E2" s="509"/>
      <c r="F2" s="508"/>
    </row>
    <row r="3" spans="1:6" ht="44.25" customHeight="1">
      <c r="A3" s="307"/>
      <c r="B3" s="506" t="s">
        <v>1293</v>
      </c>
      <c r="C3" s="506"/>
      <c r="D3" s="506"/>
      <c r="E3" s="507"/>
      <c r="F3" s="508"/>
    </row>
    <row r="4" spans="1:6" ht="17.25" hidden="1" customHeight="1">
      <c r="A4" s="308"/>
      <c r="B4" s="308"/>
      <c r="C4" s="506"/>
      <c r="D4" s="506"/>
      <c r="E4" s="506"/>
      <c r="F4" s="506"/>
    </row>
    <row r="5" spans="1:6" ht="25.5" customHeight="1">
      <c r="A5" s="308"/>
      <c r="B5" s="308"/>
      <c r="C5" s="393"/>
      <c r="D5" s="393"/>
      <c r="E5" s="506" t="s">
        <v>1014</v>
      </c>
      <c r="F5" s="506"/>
    </row>
    <row r="6" spans="1:6" ht="46.5" customHeight="1">
      <c r="A6" s="510" t="s">
        <v>1335</v>
      </c>
      <c r="B6" s="510"/>
      <c r="C6" s="510"/>
      <c r="D6" s="510"/>
      <c r="E6" s="510"/>
      <c r="F6" s="511"/>
    </row>
    <row r="7" spans="1:6" ht="20.25" customHeight="1">
      <c r="A7" s="309"/>
      <c r="B7" s="309"/>
      <c r="C7" s="309"/>
      <c r="D7" s="309"/>
      <c r="E7" s="397"/>
      <c r="F7" s="397" t="s">
        <v>572</v>
      </c>
    </row>
    <row r="8" spans="1:6" ht="33" customHeight="1">
      <c r="A8" s="398" t="s">
        <v>334</v>
      </c>
      <c r="B8" s="398" t="s">
        <v>420</v>
      </c>
      <c r="C8" s="398" t="s">
        <v>300</v>
      </c>
      <c r="D8" s="398" t="s">
        <v>301</v>
      </c>
      <c r="E8" s="399" t="s">
        <v>1271</v>
      </c>
      <c r="F8" s="399" t="s">
        <v>1323</v>
      </c>
    </row>
    <row r="9" spans="1:6" ht="21" customHeight="1">
      <c r="A9" s="400" t="s">
        <v>758</v>
      </c>
      <c r="B9" s="398"/>
      <c r="C9" s="398"/>
      <c r="D9" s="398"/>
      <c r="E9" s="401">
        <f>SUM(E199,E200,E224)+E251</f>
        <v>794434.8</v>
      </c>
      <c r="F9" s="401">
        <f>SUM(F199,F200,F224)+F251</f>
        <v>825305</v>
      </c>
    </row>
    <row r="10" spans="1:6" ht="27" customHeight="1">
      <c r="A10" s="124" t="s">
        <v>1255</v>
      </c>
      <c r="B10" s="402" t="s">
        <v>520</v>
      </c>
      <c r="C10" s="402"/>
      <c r="D10" s="402"/>
      <c r="E10" s="401">
        <f>E11</f>
        <v>11300</v>
      </c>
      <c r="F10" s="401">
        <f>F11</f>
        <v>11300</v>
      </c>
    </row>
    <row r="11" spans="1:6" ht="26.25" customHeight="1">
      <c r="A11" s="257" t="s">
        <v>276</v>
      </c>
      <c r="B11" s="403" t="s">
        <v>1013</v>
      </c>
      <c r="C11" s="403" t="s">
        <v>485</v>
      </c>
      <c r="D11" s="403"/>
      <c r="E11" s="404">
        <f>E12+E14+E17+E19+E21</f>
        <v>11300</v>
      </c>
      <c r="F11" s="404">
        <f>F12+F14+F17+F19+F21</f>
        <v>11300</v>
      </c>
    </row>
    <row r="12" spans="1:6" ht="27.75" customHeight="1">
      <c r="A12" s="257" t="s">
        <v>546</v>
      </c>
      <c r="B12" s="403" t="s">
        <v>819</v>
      </c>
      <c r="C12" s="403" t="s">
        <v>602</v>
      </c>
      <c r="D12" s="403"/>
      <c r="E12" s="404">
        <f>SUM(E13)</f>
        <v>7300</v>
      </c>
      <c r="F12" s="404">
        <f>SUM(F13)</f>
        <v>7300</v>
      </c>
    </row>
    <row r="13" spans="1:6" ht="30" customHeight="1">
      <c r="A13" s="257" t="s">
        <v>316</v>
      </c>
      <c r="B13" s="403" t="s">
        <v>819</v>
      </c>
      <c r="C13" s="403" t="s">
        <v>602</v>
      </c>
      <c r="D13" s="403" t="s">
        <v>315</v>
      </c>
      <c r="E13" s="404">
        <v>7300</v>
      </c>
      <c r="F13" s="404">
        <v>7300</v>
      </c>
    </row>
    <row r="14" spans="1:6" ht="26.25" customHeight="1">
      <c r="A14" s="216" t="s">
        <v>535</v>
      </c>
      <c r="B14" s="403" t="s">
        <v>726</v>
      </c>
      <c r="C14" s="403"/>
      <c r="D14" s="403"/>
      <c r="E14" s="404">
        <f>E15</f>
        <v>800</v>
      </c>
      <c r="F14" s="404">
        <f>F15</f>
        <v>800</v>
      </c>
    </row>
    <row r="15" spans="1:6" ht="22.5" customHeight="1">
      <c r="A15" s="257" t="s">
        <v>173</v>
      </c>
      <c r="B15" s="403" t="s">
        <v>726</v>
      </c>
      <c r="C15" s="403" t="s">
        <v>621</v>
      </c>
      <c r="D15" s="403"/>
      <c r="E15" s="404">
        <f>E16</f>
        <v>800</v>
      </c>
      <c r="F15" s="404">
        <f>F16</f>
        <v>800</v>
      </c>
    </row>
    <row r="16" spans="1:6" ht="30.75" customHeight="1">
      <c r="A16" s="405" t="s">
        <v>422</v>
      </c>
      <c r="B16" s="403" t="s">
        <v>726</v>
      </c>
      <c r="C16" s="403" t="s">
        <v>621</v>
      </c>
      <c r="D16" s="403" t="s">
        <v>421</v>
      </c>
      <c r="E16" s="404">
        <v>800</v>
      </c>
      <c r="F16" s="404">
        <v>800</v>
      </c>
    </row>
    <row r="17" spans="1:6" ht="29.25" customHeight="1">
      <c r="A17" s="257" t="s">
        <v>536</v>
      </c>
      <c r="B17" s="403" t="s">
        <v>727</v>
      </c>
      <c r="C17" s="403"/>
      <c r="D17" s="403"/>
      <c r="E17" s="404">
        <f>SUM(E18)</f>
        <v>2600</v>
      </c>
      <c r="F17" s="404">
        <f>SUM(F18)</f>
        <v>2600</v>
      </c>
    </row>
    <row r="18" spans="1:6" ht="19.5" customHeight="1">
      <c r="A18" s="406" t="s">
        <v>553</v>
      </c>
      <c r="B18" s="403" t="s">
        <v>727</v>
      </c>
      <c r="C18" s="403" t="s">
        <v>621</v>
      </c>
      <c r="D18" s="403" t="s">
        <v>578</v>
      </c>
      <c r="E18" s="404">
        <v>2600</v>
      </c>
      <c r="F18" s="404">
        <v>2600</v>
      </c>
    </row>
    <row r="19" spans="1:6" ht="17.25" customHeight="1">
      <c r="A19" s="407" t="s">
        <v>828</v>
      </c>
      <c r="B19" s="403" t="s">
        <v>826</v>
      </c>
      <c r="C19" s="403" t="s">
        <v>621</v>
      </c>
      <c r="D19" s="403"/>
      <c r="E19" s="404">
        <v>100</v>
      </c>
      <c r="F19" s="404">
        <v>100</v>
      </c>
    </row>
    <row r="20" spans="1:6" ht="27.75" customHeight="1">
      <c r="A20" s="405" t="s">
        <v>422</v>
      </c>
      <c r="B20" s="403" t="s">
        <v>826</v>
      </c>
      <c r="C20" s="403" t="s">
        <v>621</v>
      </c>
      <c r="D20" s="403" t="s">
        <v>421</v>
      </c>
      <c r="E20" s="404">
        <v>100</v>
      </c>
      <c r="F20" s="404">
        <v>100</v>
      </c>
    </row>
    <row r="21" spans="1:6" ht="24.95" customHeight="1">
      <c r="A21" s="407" t="s">
        <v>1144</v>
      </c>
      <c r="B21" s="403" t="s">
        <v>1143</v>
      </c>
      <c r="C21" s="403" t="s">
        <v>621</v>
      </c>
      <c r="D21" s="403"/>
      <c r="E21" s="404">
        <f>E22</f>
        <v>500</v>
      </c>
      <c r="F21" s="404">
        <f>F22</f>
        <v>500</v>
      </c>
    </row>
    <row r="22" spans="1:6" ht="24.95" customHeight="1">
      <c r="A22" s="405" t="s">
        <v>422</v>
      </c>
      <c r="B22" s="403" t="s">
        <v>1143</v>
      </c>
      <c r="C22" s="403" t="s">
        <v>621</v>
      </c>
      <c r="D22" s="403" t="s">
        <v>421</v>
      </c>
      <c r="E22" s="404">
        <v>500</v>
      </c>
      <c r="F22" s="404">
        <v>500</v>
      </c>
    </row>
    <row r="23" spans="1:6" ht="39" customHeight="1">
      <c r="A23" s="408" t="s">
        <v>1256</v>
      </c>
      <c r="B23" s="402" t="s">
        <v>517</v>
      </c>
      <c r="C23" s="409" t="s">
        <v>601</v>
      </c>
      <c r="D23" s="402"/>
      <c r="E23" s="401">
        <f>E24</f>
        <v>1000</v>
      </c>
      <c r="F23" s="401">
        <f>F24</f>
        <v>1000</v>
      </c>
    </row>
    <row r="24" spans="1:6" ht="24.95" customHeight="1">
      <c r="A24" s="257" t="s">
        <v>704</v>
      </c>
      <c r="B24" s="403" t="s">
        <v>705</v>
      </c>
      <c r="C24" s="410"/>
      <c r="D24" s="403"/>
      <c r="E24" s="404">
        <f>E25</f>
        <v>1000</v>
      </c>
      <c r="F24" s="404">
        <f>F25</f>
        <v>1000</v>
      </c>
    </row>
    <row r="25" spans="1:6" ht="24.95" customHeight="1">
      <c r="A25" s="405" t="s">
        <v>12</v>
      </c>
      <c r="B25" s="403" t="s">
        <v>748</v>
      </c>
      <c r="C25" s="410"/>
      <c r="D25" s="403"/>
      <c r="E25" s="404">
        <v>1000</v>
      </c>
      <c r="F25" s="404">
        <v>1000</v>
      </c>
    </row>
    <row r="26" spans="1:6" ht="24.95" customHeight="1">
      <c r="A26" s="411" t="s">
        <v>1257</v>
      </c>
      <c r="B26" s="402" t="s">
        <v>647</v>
      </c>
      <c r="C26" s="402"/>
      <c r="D26" s="403"/>
      <c r="E26" s="401">
        <f>SUM(E27,E32)</f>
        <v>73178.5</v>
      </c>
      <c r="F26" s="401">
        <f>SUM(F27,F32)</f>
        <v>73856.700000000012</v>
      </c>
    </row>
    <row r="27" spans="1:6" ht="24.95" customHeight="1">
      <c r="A27" s="411" t="s">
        <v>13</v>
      </c>
      <c r="B27" s="402" t="s">
        <v>648</v>
      </c>
      <c r="C27" s="402"/>
      <c r="D27" s="402"/>
      <c r="E27" s="401">
        <f>SUM(E29)</f>
        <v>21000</v>
      </c>
      <c r="F27" s="401">
        <f>SUM(F29)</f>
        <v>21000</v>
      </c>
    </row>
    <row r="28" spans="1:6" ht="24.95" customHeight="1">
      <c r="A28" s="249" t="s">
        <v>744</v>
      </c>
      <c r="B28" s="403" t="s">
        <v>745</v>
      </c>
      <c r="C28" s="402"/>
      <c r="D28" s="402"/>
      <c r="E28" s="404">
        <f>SUM(E29)</f>
        <v>21000</v>
      </c>
      <c r="F28" s="404">
        <f>SUM(F29)</f>
        <v>21000</v>
      </c>
    </row>
    <row r="29" spans="1:6" ht="24.95" customHeight="1">
      <c r="A29" s="405" t="s">
        <v>14</v>
      </c>
      <c r="B29" s="403" t="s">
        <v>746</v>
      </c>
      <c r="C29" s="403"/>
      <c r="D29" s="403"/>
      <c r="E29" s="404">
        <f>E30</f>
        <v>21000</v>
      </c>
      <c r="F29" s="404">
        <f>F30</f>
        <v>21000</v>
      </c>
    </row>
    <row r="30" spans="1:6" ht="18.75" customHeight="1">
      <c r="A30" s="216" t="s">
        <v>348</v>
      </c>
      <c r="B30" s="403" t="s">
        <v>746</v>
      </c>
      <c r="C30" s="403" t="s">
        <v>347</v>
      </c>
      <c r="D30" s="403"/>
      <c r="E30" s="404">
        <f>E31</f>
        <v>21000</v>
      </c>
      <c r="F30" s="404">
        <f>F31</f>
        <v>21000</v>
      </c>
    </row>
    <row r="31" spans="1:6" ht="24" customHeight="1">
      <c r="A31" s="405" t="s">
        <v>566</v>
      </c>
      <c r="B31" s="403" t="s">
        <v>746</v>
      </c>
      <c r="C31" s="403" t="s">
        <v>779</v>
      </c>
      <c r="D31" s="403" t="s">
        <v>889</v>
      </c>
      <c r="E31" s="404">
        <v>21000</v>
      </c>
      <c r="F31" s="404">
        <v>21000</v>
      </c>
    </row>
    <row r="32" spans="1:6" ht="31.5" customHeight="1">
      <c r="A32" s="411" t="s">
        <v>56</v>
      </c>
      <c r="B32" s="402" t="s">
        <v>674</v>
      </c>
      <c r="C32" s="402"/>
      <c r="D32" s="402"/>
      <c r="E32" s="401">
        <f>E33+E43+E47+E53+E56</f>
        <v>52178.5</v>
      </c>
      <c r="F32" s="401">
        <f>F33+F43+F47+F53+F56</f>
        <v>52856.700000000004</v>
      </c>
    </row>
    <row r="33" spans="1:6" ht="27.75" customHeight="1">
      <c r="A33" s="405" t="s">
        <v>844</v>
      </c>
      <c r="B33" s="403" t="s">
        <v>735</v>
      </c>
      <c r="C33" s="403"/>
      <c r="D33" s="403"/>
      <c r="E33" s="401">
        <f>SUM(E34)</f>
        <v>24424.799999999999</v>
      </c>
      <c r="F33" s="401">
        <f>SUM(F34)</f>
        <v>23424.799999999999</v>
      </c>
    </row>
    <row r="34" spans="1:6" ht="20.25" customHeight="1">
      <c r="A34" s="257" t="s">
        <v>230</v>
      </c>
      <c r="B34" s="403" t="s">
        <v>735</v>
      </c>
      <c r="C34" s="403" t="s">
        <v>231</v>
      </c>
      <c r="D34" s="403"/>
      <c r="E34" s="404">
        <f>E35+E37</f>
        <v>24424.799999999999</v>
      </c>
      <c r="F34" s="404">
        <f>F35+F37</f>
        <v>23424.799999999999</v>
      </c>
    </row>
    <row r="35" spans="1:6" ht="31.5" customHeight="1">
      <c r="A35" s="249" t="s">
        <v>545</v>
      </c>
      <c r="B35" s="403" t="s">
        <v>742</v>
      </c>
      <c r="C35" s="403" t="s">
        <v>232</v>
      </c>
      <c r="D35" s="403"/>
      <c r="E35" s="404">
        <f>SUM(E36)</f>
        <v>17566</v>
      </c>
      <c r="F35" s="404">
        <f>SUM(F36)</f>
        <v>16566</v>
      </c>
    </row>
    <row r="36" spans="1:6" ht="24.75" customHeight="1">
      <c r="A36" s="405" t="s">
        <v>313</v>
      </c>
      <c r="B36" s="403" t="s">
        <v>742</v>
      </c>
      <c r="C36" s="403" t="s">
        <v>232</v>
      </c>
      <c r="D36" s="403" t="s">
        <v>889</v>
      </c>
      <c r="E36" s="412">
        <v>17566</v>
      </c>
      <c r="F36" s="412">
        <v>16566</v>
      </c>
    </row>
    <row r="37" spans="1:6" ht="21" customHeight="1">
      <c r="A37" s="257" t="s">
        <v>564</v>
      </c>
      <c r="B37" s="403" t="s">
        <v>743</v>
      </c>
      <c r="C37" s="403" t="s">
        <v>232</v>
      </c>
      <c r="D37" s="403"/>
      <c r="E37" s="404">
        <f>E38+E39+E40+E41+E42</f>
        <v>6858.8</v>
      </c>
      <c r="F37" s="404">
        <f>F38+F39+F40+F41+F42</f>
        <v>6858.8</v>
      </c>
    </row>
    <row r="38" spans="1:6" ht="24.75" customHeight="1">
      <c r="A38" s="405" t="s">
        <v>313</v>
      </c>
      <c r="B38" s="403" t="s">
        <v>743</v>
      </c>
      <c r="C38" s="403" t="s">
        <v>232</v>
      </c>
      <c r="D38" s="403" t="s">
        <v>889</v>
      </c>
      <c r="E38" s="404">
        <v>6000</v>
      </c>
      <c r="F38" s="404">
        <v>6000</v>
      </c>
    </row>
    <row r="39" spans="1:6" ht="27.75" customHeight="1">
      <c r="A39" s="405" t="s">
        <v>1183</v>
      </c>
      <c r="B39" s="403" t="s">
        <v>1165</v>
      </c>
      <c r="C39" s="410" t="s">
        <v>232</v>
      </c>
      <c r="D39" s="403" t="s">
        <v>1130</v>
      </c>
      <c r="E39" s="412">
        <v>858.8</v>
      </c>
      <c r="F39" s="413">
        <v>858.8</v>
      </c>
    </row>
    <row r="40" spans="1:6" ht="20.100000000000001" hidden="1" customHeight="1">
      <c r="A40" s="405" t="s">
        <v>1128</v>
      </c>
      <c r="B40" s="403" t="s">
        <v>1131</v>
      </c>
      <c r="C40" s="403" t="s">
        <v>232</v>
      </c>
      <c r="D40" s="403" t="s">
        <v>1130</v>
      </c>
      <c r="E40" s="404"/>
      <c r="F40" s="404"/>
    </row>
    <row r="41" spans="1:6" ht="20.100000000000001" hidden="1" customHeight="1">
      <c r="A41" s="405" t="s">
        <v>1183</v>
      </c>
      <c r="B41" s="403" t="s">
        <v>1175</v>
      </c>
      <c r="C41" s="403" t="s">
        <v>232</v>
      </c>
      <c r="D41" s="403" t="s">
        <v>1130</v>
      </c>
      <c r="E41" s="404"/>
      <c r="F41" s="404"/>
    </row>
    <row r="42" spans="1:6" ht="27.75" hidden="1" customHeight="1">
      <c r="A42" s="405" t="s">
        <v>1128</v>
      </c>
      <c r="B42" s="403" t="s">
        <v>1176</v>
      </c>
      <c r="C42" s="403" t="s">
        <v>232</v>
      </c>
      <c r="D42" s="403" t="s">
        <v>1130</v>
      </c>
      <c r="E42" s="404"/>
      <c r="F42" s="404"/>
    </row>
    <row r="43" spans="1:6" ht="24.75" customHeight="1">
      <c r="A43" s="405" t="s">
        <v>845</v>
      </c>
      <c r="B43" s="403" t="s">
        <v>749</v>
      </c>
      <c r="C43" s="403"/>
      <c r="D43" s="403"/>
      <c r="E43" s="401">
        <f>SUM(E46)</f>
        <v>5300</v>
      </c>
      <c r="F43" s="401">
        <f>SUM(F46)</f>
        <v>5300</v>
      </c>
    </row>
    <row r="44" spans="1:6" ht="25.5" customHeight="1">
      <c r="A44" s="257" t="s">
        <v>230</v>
      </c>
      <c r="B44" s="403" t="s">
        <v>749</v>
      </c>
      <c r="C44" s="403" t="s">
        <v>231</v>
      </c>
      <c r="D44" s="403"/>
      <c r="E44" s="404">
        <f>E45</f>
        <v>5300</v>
      </c>
      <c r="F44" s="404">
        <f>F45</f>
        <v>5300</v>
      </c>
    </row>
    <row r="45" spans="1:6" ht="21" customHeight="1">
      <c r="A45" s="257" t="s">
        <v>564</v>
      </c>
      <c r="B45" s="403" t="s">
        <v>749</v>
      </c>
      <c r="C45" s="403" t="s">
        <v>232</v>
      </c>
      <c r="D45" s="403"/>
      <c r="E45" s="404">
        <f>E46</f>
        <v>5300</v>
      </c>
      <c r="F45" s="404">
        <f>F46</f>
        <v>5300</v>
      </c>
    </row>
    <row r="46" spans="1:6" ht="28.5" customHeight="1">
      <c r="A46" s="405" t="s">
        <v>313</v>
      </c>
      <c r="B46" s="403" t="s">
        <v>749</v>
      </c>
      <c r="C46" s="403" t="s">
        <v>232</v>
      </c>
      <c r="D46" s="403" t="s">
        <v>889</v>
      </c>
      <c r="E46" s="404">
        <v>5300</v>
      </c>
      <c r="F46" s="404">
        <v>5300</v>
      </c>
    </row>
    <row r="47" spans="1:6" ht="33.75" customHeight="1">
      <c r="A47" s="405" t="s">
        <v>846</v>
      </c>
      <c r="B47" s="403" t="s">
        <v>738</v>
      </c>
      <c r="C47" s="403"/>
      <c r="D47" s="403"/>
      <c r="E47" s="401">
        <f>E48</f>
        <v>15796.6</v>
      </c>
      <c r="F47" s="401">
        <f>F48</f>
        <v>15796.6</v>
      </c>
    </row>
    <row r="48" spans="1:6" ht="22.5" customHeight="1">
      <c r="A48" s="257" t="s">
        <v>230</v>
      </c>
      <c r="B48" s="403" t="s">
        <v>738</v>
      </c>
      <c r="C48" s="403" t="s">
        <v>231</v>
      </c>
      <c r="D48" s="403"/>
      <c r="E48" s="404">
        <f>E49</f>
        <v>15796.6</v>
      </c>
      <c r="F48" s="404">
        <f>F49</f>
        <v>15796.6</v>
      </c>
    </row>
    <row r="49" spans="1:6" ht="21" customHeight="1">
      <c r="A49" s="257" t="s">
        <v>564</v>
      </c>
      <c r="B49" s="403" t="s">
        <v>738</v>
      </c>
      <c r="C49" s="403" t="s">
        <v>232</v>
      </c>
      <c r="D49" s="403"/>
      <c r="E49" s="404">
        <f>E50+E51+E52</f>
        <v>15796.6</v>
      </c>
      <c r="F49" s="404">
        <f>F50+F51+F52</f>
        <v>15796.6</v>
      </c>
    </row>
    <row r="50" spans="1:6" ht="22.5" customHeight="1">
      <c r="A50" s="405" t="s">
        <v>313</v>
      </c>
      <c r="B50" s="403" t="s">
        <v>738</v>
      </c>
      <c r="C50" s="403" t="s">
        <v>232</v>
      </c>
      <c r="D50" s="403" t="s">
        <v>889</v>
      </c>
      <c r="E50" s="404">
        <v>15600</v>
      </c>
      <c r="F50" s="404">
        <v>15600</v>
      </c>
    </row>
    <row r="51" spans="1:6" ht="25.5" customHeight="1">
      <c r="A51" s="405" t="s">
        <v>1183</v>
      </c>
      <c r="B51" s="403" t="s">
        <v>1166</v>
      </c>
      <c r="C51" s="403" t="s">
        <v>232</v>
      </c>
      <c r="D51" s="403" t="s">
        <v>1130</v>
      </c>
      <c r="E51" s="404">
        <v>196.6</v>
      </c>
      <c r="F51" s="404">
        <v>196.6</v>
      </c>
    </row>
    <row r="52" spans="1:6" ht="54.75" hidden="1" customHeight="1">
      <c r="A52" s="405" t="s">
        <v>1128</v>
      </c>
      <c r="B52" s="403" t="s">
        <v>1129</v>
      </c>
      <c r="C52" s="403" t="s">
        <v>232</v>
      </c>
      <c r="D52" s="403" t="s">
        <v>1130</v>
      </c>
      <c r="E52" s="404"/>
      <c r="F52" s="404"/>
    </row>
    <row r="53" spans="1:6" ht="28.5" customHeight="1">
      <c r="A53" s="400" t="s">
        <v>904</v>
      </c>
      <c r="B53" s="402" t="s">
        <v>905</v>
      </c>
      <c r="C53" s="402" t="s">
        <v>233</v>
      </c>
      <c r="D53" s="402"/>
      <c r="E53" s="401">
        <f>E54</f>
        <v>5400</v>
      </c>
      <c r="F53" s="401">
        <f>F54</f>
        <v>5400</v>
      </c>
    </row>
    <row r="54" spans="1:6" ht="27" customHeight="1">
      <c r="A54" s="405" t="s">
        <v>906</v>
      </c>
      <c r="B54" s="403" t="s">
        <v>905</v>
      </c>
      <c r="C54" s="403" t="s">
        <v>233</v>
      </c>
      <c r="D54" s="403"/>
      <c r="E54" s="404">
        <f>E55</f>
        <v>5400</v>
      </c>
      <c r="F54" s="404">
        <f>F55</f>
        <v>5400</v>
      </c>
    </row>
    <row r="55" spans="1:6" ht="20.25" customHeight="1">
      <c r="A55" s="405" t="s">
        <v>313</v>
      </c>
      <c r="B55" s="403" t="s">
        <v>905</v>
      </c>
      <c r="C55" s="403" t="s">
        <v>233</v>
      </c>
      <c r="D55" s="403" t="s">
        <v>889</v>
      </c>
      <c r="E55" s="404">
        <v>5400</v>
      </c>
      <c r="F55" s="404">
        <v>5400</v>
      </c>
    </row>
    <row r="56" spans="1:6" ht="30" customHeight="1">
      <c r="A56" s="411" t="s">
        <v>1252</v>
      </c>
      <c r="B56" s="403" t="s">
        <v>1136</v>
      </c>
      <c r="C56" s="403" t="s">
        <v>233</v>
      </c>
      <c r="D56" s="403"/>
      <c r="E56" s="401">
        <f>E57+E58</f>
        <v>1257.0999999999999</v>
      </c>
      <c r="F56" s="401">
        <f>F57+F58</f>
        <v>2935.3</v>
      </c>
    </row>
    <row r="57" spans="1:6" ht="29.25" customHeight="1">
      <c r="A57" s="257" t="s">
        <v>1138</v>
      </c>
      <c r="B57" s="403" t="s">
        <v>1135</v>
      </c>
      <c r="C57" s="403" t="s">
        <v>233</v>
      </c>
      <c r="D57" s="403" t="s">
        <v>421</v>
      </c>
      <c r="E57" s="404">
        <v>1257.0999999999999</v>
      </c>
      <c r="F57" s="404">
        <v>2935.3</v>
      </c>
    </row>
    <row r="58" spans="1:6" ht="28.5" hidden="1" customHeight="1">
      <c r="A58" s="257" t="s">
        <v>1139</v>
      </c>
      <c r="B58" s="403" t="s">
        <v>1137</v>
      </c>
      <c r="C58" s="403" t="s">
        <v>233</v>
      </c>
      <c r="D58" s="403" t="s">
        <v>421</v>
      </c>
      <c r="E58" s="404"/>
      <c r="F58" s="404"/>
    </row>
    <row r="59" spans="1:6" ht="36" customHeight="1">
      <c r="A59" s="414" t="s">
        <v>1243</v>
      </c>
      <c r="B59" s="402" t="s">
        <v>1267</v>
      </c>
      <c r="C59" s="402"/>
      <c r="D59" s="403"/>
      <c r="E59" s="401">
        <f>SUM(E60)</f>
        <v>100</v>
      </c>
      <c r="F59" s="401">
        <f>SUM(F60)</f>
        <v>100</v>
      </c>
    </row>
    <row r="60" spans="1:6" ht="38.25" customHeight="1">
      <c r="A60" s="249" t="s">
        <v>869</v>
      </c>
      <c r="B60" s="403" t="s">
        <v>864</v>
      </c>
      <c r="C60" s="403" t="s">
        <v>601</v>
      </c>
      <c r="D60" s="403"/>
      <c r="E60" s="404">
        <f>SUM(E61)</f>
        <v>100</v>
      </c>
      <c r="F60" s="404">
        <f>SUM(F61)</f>
        <v>100</v>
      </c>
    </row>
    <row r="61" spans="1:6" ht="38.25" customHeight="1">
      <c r="A61" s="405" t="s">
        <v>422</v>
      </c>
      <c r="B61" s="403" t="s">
        <v>864</v>
      </c>
      <c r="C61" s="403" t="s">
        <v>601</v>
      </c>
      <c r="D61" s="403" t="s">
        <v>421</v>
      </c>
      <c r="E61" s="404">
        <v>100</v>
      </c>
      <c r="F61" s="404">
        <v>100</v>
      </c>
    </row>
    <row r="62" spans="1:6" ht="36.75" customHeight="1">
      <c r="A62" s="408" t="s">
        <v>1258</v>
      </c>
      <c r="B62" s="402" t="s">
        <v>513</v>
      </c>
      <c r="C62" s="402"/>
      <c r="D62" s="402"/>
      <c r="E62" s="401">
        <f t="shared" ref="E62:F64" si="0">SUM(E63)</f>
        <v>300</v>
      </c>
      <c r="F62" s="401">
        <f t="shared" si="0"/>
        <v>300</v>
      </c>
    </row>
    <row r="63" spans="1:6" ht="27" customHeight="1">
      <c r="A63" s="415" t="s">
        <v>679</v>
      </c>
      <c r="B63" s="403" t="s">
        <v>692</v>
      </c>
      <c r="C63" s="402"/>
      <c r="D63" s="402"/>
      <c r="E63" s="404">
        <f t="shared" si="0"/>
        <v>300</v>
      </c>
      <c r="F63" s="404">
        <f t="shared" si="0"/>
        <v>300</v>
      </c>
    </row>
    <row r="64" spans="1:6" ht="42.75" customHeight="1">
      <c r="A64" s="406" t="s">
        <v>1262</v>
      </c>
      <c r="B64" s="403" t="s">
        <v>693</v>
      </c>
      <c r="C64" s="403"/>
      <c r="D64" s="403"/>
      <c r="E64" s="404">
        <f t="shared" si="0"/>
        <v>300</v>
      </c>
      <c r="F64" s="404">
        <f t="shared" si="0"/>
        <v>300</v>
      </c>
    </row>
    <row r="65" spans="1:6" ht="32.25" customHeight="1">
      <c r="A65" s="405" t="s">
        <v>422</v>
      </c>
      <c r="B65" s="403" t="s">
        <v>693</v>
      </c>
      <c r="C65" s="403" t="s">
        <v>147</v>
      </c>
      <c r="D65" s="403" t="s">
        <v>421</v>
      </c>
      <c r="E65" s="404">
        <v>300</v>
      </c>
      <c r="F65" s="404">
        <v>300</v>
      </c>
    </row>
    <row r="66" spans="1:6" ht="39.75" customHeight="1">
      <c r="A66" s="408" t="s">
        <v>1247</v>
      </c>
      <c r="B66" s="402" t="s">
        <v>514</v>
      </c>
      <c r="C66" s="402"/>
      <c r="D66" s="402"/>
      <c r="E66" s="401">
        <f t="shared" ref="E66:F68" si="1">SUM(E67)</f>
        <v>55</v>
      </c>
      <c r="F66" s="401">
        <f t="shared" si="1"/>
        <v>55</v>
      </c>
    </row>
    <row r="67" spans="1:6" ht="27" customHeight="1">
      <c r="A67" s="415" t="s">
        <v>678</v>
      </c>
      <c r="B67" s="403" t="s">
        <v>694</v>
      </c>
      <c r="C67" s="402"/>
      <c r="D67" s="402"/>
      <c r="E67" s="404">
        <f t="shared" si="1"/>
        <v>55</v>
      </c>
      <c r="F67" s="404">
        <f t="shared" si="1"/>
        <v>55</v>
      </c>
    </row>
    <row r="68" spans="1:6" ht="55.5" customHeight="1">
      <c r="A68" s="406" t="s">
        <v>1263</v>
      </c>
      <c r="B68" s="403" t="s">
        <v>695</v>
      </c>
      <c r="C68" s="403"/>
      <c r="D68" s="403"/>
      <c r="E68" s="404">
        <f t="shared" si="1"/>
        <v>55</v>
      </c>
      <c r="F68" s="404">
        <f t="shared" si="1"/>
        <v>55</v>
      </c>
    </row>
    <row r="69" spans="1:6" ht="43.5" customHeight="1">
      <c r="A69" s="405" t="s">
        <v>422</v>
      </c>
      <c r="B69" s="403" t="s">
        <v>695</v>
      </c>
      <c r="C69" s="403" t="s">
        <v>147</v>
      </c>
      <c r="D69" s="403" t="s">
        <v>897</v>
      </c>
      <c r="E69" s="404">
        <v>55</v>
      </c>
      <c r="F69" s="404">
        <v>55</v>
      </c>
    </row>
    <row r="70" spans="1:6" ht="53.25" customHeight="1">
      <c r="A70" s="408" t="s">
        <v>1264</v>
      </c>
      <c r="B70" s="402" t="s">
        <v>675</v>
      </c>
      <c r="C70" s="402"/>
      <c r="D70" s="402"/>
      <c r="E70" s="401">
        <f t="shared" ref="E70:F72" si="2">SUM(E71)</f>
        <v>120</v>
      </c>
      <c r="F70" s="401">
        <f t="shared" si="2"/>
        <v>120</v>
      </c>
    </row>
    <row r="71" spans="1:6" ht="42.75" customHeight="1">
      <c r="A71" s="415" t="s">
        <v>680</v>
      </c>
      <c r="B71" s="403" t="s">
        <v>752</v>
      </c>
      <c r="C71" s="402"/>
      <c r="D71" s="402"/>
      <c r="E71" s="404">
        <f t="shared" si="2"/>
        <v>120</v>
      </c>
      <c r="F71" s="404">
        <f t="shared" si="2"/>
        <v>120</v>
      </c>
    </row>
    <row r="72" spans="1:6" ht="51.75" customHeight="1">
      <c r="A72" s="406" t="s">
        <v>1259</v>
      </c>
      <c r="B72" s="403" t="s">
        <v>747</v>
      </c>
      <c r="C72" s="403"/>
      <c r="D72" s="403"/>
      <c r="E72" s="404">
        <f t="shared" si="2"/>
        <v>120</v>
      </c>
      <c r="F72" s="404">
        <f t="shared" si="2"/>
        <v>120</v>
      </c>
    </row>
    <row r="73" spans="1:6" ht="30" customHeight="1">
      <c r="A73" s="405" t="s">
        <v>422</v>
      </c>
      <c r="B73" s="403" t="s">
        <v>747</v>
      </c>
      <c r="C73" s="403" t="s">
        <v>147</v>
      </c>
      <c r="D73" s="403" t="s">
        <v>897</v>
      </c>
      <c r="E73" s="404">
        <v>120</v>
      </c>
      <c r="F73" s="404">
        <v>120</v>
      </c>
    </row>
    <row r="74" spans="1:6" ht="39.75" customHeight="1">
      <c r="A74" s="408" t="s">
        <v>1260</v>
      </c>
      <c r="B74" s="402" t="s">
        <v>516</v>
      </c>
      <c r="C74" s="402"/>
      <c r="D74" s="402"/>
      <c r="E74" s="401">
        <f t="shared" ref="E74:F76" si="3">SUM(E75)</f>
        <v>100</v>
      </c>
      <c r="F74" s="401">
        <f t="shared" si="3"/>
        <v>100</v>
      </c>
    </row>
    <row r="75" spans="1:6" ht="51" customHeight="1">
      <c r="A75" s="415" t="s">
        <v>681</v>
      </c>
      <c r="B75" s="403" t="s">
        <v>696</v>
      </c>
      <c r="C75" s="402"/>
      <c r="D75" s="402"/>
      <c r="E75" s="404">
        <f t="shared" si="3"/>
        <v>100</v>
      </c>
      <c r="F75" s="404">
        <f t="shared" si="3"/>
        <v>100</v>
      </c>
    </row>
    <row r="76" spans="1:6" ht="31.5" customHeight="1">
      <c r="A76" s="406" t="s">
        <v>1261</v>
      </c>
      <c r="B76" s="403" t="s">
        <v>697</v>
      </c>
      <c r="C76" s="403"/>
      <c r="D76" s="403"/>
      <c r="E76" s="404">
        <f t="shared" si="3"/>
        <v>100</v>
      </c>
      <c r="F76" s="404">
        <f t="shared" si="3"/>
        <v>100</v>
      </c>
    </row>
    <row r="77" spans="1:6" ht="36.75" customHeight="1">
      <c r="A77" s="405" t="s">
        <v>422</v>
      </c>
      <c r="B77" s="403" t="s">
        <v>697</v>
      </c>
      <c r="C77" s="403" t="s">
        <v>147</v>
      </c>
      <c r="D77" s="403" t="s">
        <v>897</v>
      </c>
      <c r="E77" s="404">
        <v>100</v>
      </c>
      <c r="F77" s="404">
        <v>100</v>
      </c>
    </row>
    <row r="78" spans="1:6" ht="47.25" customHeight="1">
      <c r="A78" s="124" t="s">
        <v>1225</v>
      </c>
      <c r="B78" s="402" t="s">
        <v>529</v>
      </c>
      <c r="C78" s="402"/>
      <c r="D78" s="403"/>
      <c r="E78" s="401">
        <f>SUM(E80)</f>
        <v>6720</v>
      </c>
      <c r="F78" s="401">
        <f>SUM(F80)</f>
        <v>6720</v>
      </c>
    </row>
    <row r="79" spans="1:6" ht="39" customHeight="1">
      <c r="A79" s="415" t="s">
        <v>683</v>
      </c>
      <c r="B79" s="403" t="s">
        <v>690</v>
      </c>
      <c r="C79" s="403"/>
      <c r="D79" s="403"/>
      <c r="E79" s="404">
        <f t="shared" ref="E79:F81" si="4">SUM(E80)</f>
        <v>6720</v>
      </c>
      <c r="F79" s="404">
        <f t="shared" si="4"/>
        <v>6720</v>
      </c>
    </row>
    <row r="80" spans="1:6" ht="42" customHeight="1">
      <c r="A80" s="249" t="s">
        <v>382</v>
      </c>
      <c r="B80" s="403" t="s">
        <v>691</v>
      </c>
      <c r="C80" s="403"/>
      <c r="D80" s="403"/>
      <c r="E80" s="404">
        <f t="shared" si="4"/>
        <v>6720</v>
      </c>
      <c r="F80" s="404">
        <f t="shared" si="4"/>
        <v>6720</v>
      </c>
    </row>
    <row r="81" spans="1:6" ht="45" customHeight="1">
      <c r="A81" s="216" t="s">
        <v>343</v>
      </c>
      <c r="B81" s="403" t="s">
        <v>691</v>
      </c>
      <c r="C81" s="403" t="s">
        <v>344</v>
      </c>
      <c r="D81" s="403"/>
      <c r="E81" s="404">
        <f t="shared" si="4"/>
        <v>6720</v>
      </c>
      <c r="F81" s="404">
        <f t="shared" si="4"/>
        <v>6720</v>
      </c>
    </row>
    <row r="82" spans="1:6" ht="35.25" customHeight="1">
      <c r="A82" s="216" t="s">
        <v>318</v>
      </c>
      <c r="B82" s="403" t="s">
        <v>691</v>
      </c>
      <c r="C82" s="403" t="s">
        <v>423</v>
      </c>
      <c r="D82" s="403"/>
      <c r="E82" s="404">
        <f>SUM(E83:E84)</f>
        <v>6720</v>
      </c>
      <c r="F82" s="404">
        <f>SUM(F83:F84)</f>
        <v>6720</v>
      </c>
    </row>
    <row r="83" spans="1:6" ht="19.5" customHeight="1">
      <c r="A83" s="257" t="s">
        <v>314</v>
      </c>
      <c r="B83" s="403" t="s">
        <v>691</v>
      </c>
      <c r="C83" s="403" t="s">
        <v>423</v>
      </c>
      <c r="D83" s="403" t="s">
        <v>311</v>
      </c>
      <c r="E83" s="404">
        <v>4700</v>
      </c>
      <c r="F83" s="404">
        <v>4700</v>
      </c>
    </row>
    <row r="84" spans="1:6" ht="24.75" customHeight="1">
      <c r="A84" s="257" t="s">
        <v>422</v>
      </c>
      <c r="B84" s="403" t="s">
        <v>691</v>
      </c>
      <c r="C84" s="416" t="s">
        <v>423</v>
      </c>
      <c r="D84" s="416" t="s">
        <v>421</v>
      </c>
      <c r="E84" s="417">
        <v>2020</v>
      </c>
      <c r="F84" s="417">
        <v>2020</v>
      </c>
    </row>
    <row r="85" spans="1:6" ht="25.5" customHeight="1">
      <c r="A85" s="124" t="s">
        <v>1228</v>
      </c>
      <c r="B85" s="402" t="s">
        <v>533</v>
      </c>
      <c r="C85" s="402"/>
      <c r="D85" s="403"/>
      <c r="E85" s="401">
        <f>E86+E92+E101+E107+E114+E118</f>
        <v>439630.6</v>
      </c>
      <c r="F85" s="401">
        <f>F86+F92+F101+F107+F114+F118</f>
        <v>491547.8</v>
      </c>
    </row>
    <row r="86" spans="1:6" ht="28.5" customHeight="1">
      <c r="A86" s="414" t="s">
        <v>22</v>
      </c>
      <c r="B86" s="402" t="s">
        <v>534</v>
      </c>
      <c r="C86" s="402"/>
      <c r="D86" s="402"/>
      <c r="E86" s="401">
        <f>E87</f>
        <v>153494</v>
      </c>
      <c r="F86" s="401">
        <f>F87</f>
        <v>154494</v>
      </c>
    </row>
    <row r="87" spans="1:6" ht="27" customHeight="1">
      <c r="A87" s="249" t="s">
        <v>688</v>
      </c>
      <c r="B87" s="402" t="s">
        <v>711</v>
      </c>
      <c r="C87" s="402"/>
      <c r="D87" s="402"/>
      <c r="E87" s="401">
        <f>E88+E90</f>
        <v>153494</v>
      </c>
      <c r="F87" s="401">
        <f>F88+F90</f>
        <v>154494</v>
      </c>
    </row>
    <row r="88" spans="1:6" ht="61.5" customHeight="1">
      <c r="A88" s="249" t="s">
        <v>542</v>
      </c>
      <c r="B88" s="403" t="s">
        <v>712</v>
      </c>
      <c r="C88" s="403" t="s">
        <v>632</v>
      </c>
      <c r="D88" s="402"/>
      <c r="E88" s="404">
        <f>E89</f>
        <v>80000</v>
      </c>
      <c r="F88" s="404">
        <f>F89</f>
        <v>81000</v>
      </c>
    </row>
    <row r="89" spans="1:6" ht="19.5" customHeight="1">
      <c r="A89" s="257" t="s">
        <v>880</v>
      </c>
      <c r="B89" s="403" t="s">
        <v>712</v>
      </c>
      <c r="C89" s="403" t="s">
        <v>632</v>
      </c>
      <c r="D89" s="403" t="s">
        <v>889</v>
      </c>
      <c r="E89" s="412">
        <v>80000</v>
      </c>
      <c r="F89" s="412">
        <v>81000</v>
      </c>
    </row>
    <row r="90" spans="1:6" ht="34.5" customHeight="1">
      <c r="A90" s="249" t="s">
        <v>638</v>
      </c>
      <c r="B90" s="403" t="s">
        <v>865</v>
      </c>
      <c r="C90" s="403"/>
      <c r="D90" s="403"/>
      <c r="E90" s="404">
        <f>E91</f>
        <v>73494</v>
      </c>
      <c r="F90" s="404">
        <f>F91</f>
        <v>73494</v>
      </c>
    </row>
    <row r="91" spans="1:6" ht="19.5" customHeight="1">
      <c r="A91" s="257" t="s">
        <v>880</v>
      </c>
      <c r="B91" s="403" t="s">
        <v>760</v>
      </c>
      <c r="C91" s="403" t="s">
        <v>632</v>
      </c>
      <c r="D91" s="403" t="s">
        <v>889</v>
      </c>
      <c r="E91" s="404">
        <v>73494</v>
      </c>
      <c r="F91" s="404">
        <v>73494</v>
      </c>
    </row>
    <row r="92" spans="1:6" ht="25.5" customHeight="1">
      <c r="A92" s="411" t="s">
        <v>431</v>
      </c>
      <c r="B92" s="402" t="s">
        <v>649</v>
      </c>
      <c r="C92" s="402"/>
      <c r="D92" s="402"/>
      <c r="E92" s="401">
        <f>E93</f>
        <v>234791.5</v>
      </c>
      <c r="F92" s="401">
        <f>F93</f>
        <v>285823.2</v>
      </c>
    </row>
    <row r="93" spans="1:6" ht="36.75" customHeight="1">
      <c r="A93" s="249" t="s">
        <v>689</v>
      </c>
      <c r="B93" s="403" t="s">
        <v>714</v>
      </c>
      <c r="C93" s="402"/>
      <c r="D93" s="402"/>
      <c r="E93" s="404">
        <f>SUM(E94,E96)</f>
        <v>234791.5</v>
      </c>
      <c r="F93" s="404">
        <f>SUM(F94,F96)</f>
        <v>285823.2</v>
      </c>
    </row>
    <row r="94" spans="1:6" ht="53.25" customHeight="1">
      <c r="A94" s="249" t="s">
        <v>543</v>
      </c>
      <c r="B94" s="403" t="s">
        <v>715</v>
      </c>
      <c r="C94" s="403" t="s">
        <v>633</v>
      </c>
      <c r="D94" s="402"/>
      <c r="E94" s="404">
        <f>SUM(E95:E95)</f>
        <v>105000</v>
      </c>
      <c r="F94" s="404">
        <f>SUM(F95:F95)</f>
        <v>156000</v>
      </c>
    </row>
    <row r="95" spans="1:6" ht="24.95" customHeight="1">
      <c r="A95" s="257" t="s">
        <v>880</v>
      </c>
      <c r="B95" s="403" t="s">
        <v>715</v>
      </c>
      <c r="C95" s="403" t="s">
        <v>633</v>
      </c>
      <c r="D95" s="403" t="s">
        <v>889</v>
      </c>
      <c r="E95" s="412">
        <v>105000</v>
      </c>
      <c r="F95" s="412">
        <v>156000</v>
      </c>
    </row>
    <row r="96" spans="1:6" ht="24.95" customHeight="1">
      <c r="A96" s="249" t="s">
        <v>544</v>
      </c>
      <c r="B96" s="403" t="s">
        <v>716</v>
      </c>
      <c r="C96" s="403" t="s">
        <v>633</v>
      </c>
      <c r="D96" s="403"/>
      <c r="E96" s="404">
        <f>SUM(E97)+E98+E99+E100</f>
        <v>129791.5</v>
      </c>
      <c r="F96" s="404">
        <f>SUM(F97)+F98+F99+F100</f>
        <v>129823.20000000001</v>
      </c>
    </row>
    <row r="97" spans="1:6" ht="24.95" customHeight="1">
      <c r="A97" s="257" t="s">
        <v>880</v>
      </c>
      <c r="B97" s="403" t="s">
        <v>716</v>
      </c>
      <c r="C97" s="403" t="s">
        <v>633</v>
      </c>
      <c r="D97" s="403" t="s">
        <v>889</v>
      </c>
      <c r="E97" s="404">
        <v>90995</v>
      </c>
      <c r="F97" s="404">
        <v>90995</v>
      </c>
    </row>
    <row r="98" spans="1:6" ht="24.95" customHeight="1">
      <c r="A98" s="122" t="s">
        <v>1297</v>
      </c>
      <c r="B98" s="403" t="s">
        <v>1298</v>
      </c>
      <c r="C98" s="403"/>
      <c r="D98" s="403"/>
      <c r="E98" s="404">
        <v>17186.400000000001</v>
      </c>
      <c r="F98" s="404">
        <v>17967.599999999999</v>
      </c>
    </row>
    <row r="99" spans="1:6" ht="24.95" customHeight="1">
      <c r="A99" s="122" t="s">
        <v>1299</v>
      </c>
      <c r="B99" s="403" t="s">
        <v>1300</v>
      </c>
      <c r="C99" s="403"/>
      <c r="D99" s="403"/>
      <c r="E99" s="404">
        <v>16610.099999999999</v>
      </c>
      <c r="F99" s="404">
        <v>15460.6</v>
      </c>
    </row>
    <row r="100" spans="1:6" ht="24.95" customHeight="1">
      <c r="A100" s="122" t="s">
        <v>1301</v>
      </c>
      <c r="B100" s="403" t="s">
        <v>1302</v>
      </c>
      <c r="C100" s="403"/>
      <c r="D100" s="403"/>
      <c r="E100" s="404">
        <v>5000</v>
      </c>
      <c r="F100" s="404">
        <v>5400</v>
      </c>
    </row>
    <row r="101" spans="1:6" ht="24.95" customHeight="1">
      <c r="A101" s="400" t="s">
        <v>432</v>
      </c>
      <c r="B101" s="402" t="s">
        <v>650</v>
      </c>
      <c r="C101" s="402"/>
      <c r="D101" s="402"/>
      <c r="E101" s="401">
        <f>SUM(E102)</f>
        <v>38699</v>
      </c>
      <c r="F101" s="401">
        <f>SUM(F102)</f>
        <v>38699</v>
      </c>
    </row>
    <row r="102" spans="1:6" ht="24.95" customHeight="1">
      <c r="A102" s="257" t="s">
        <v>677</v>
      </c>
      <c r="B102" s="403" t="s">
        <v>717</v>
      </c>
      <c r="C102" s="403"/>
      <c r="D102" s="403"/>
      <c r="E102" s="404">
        <f>E103+E105</f>
        <v>38699</v>
      </c>
      <c r="F102" s="404">
        <f>F103+F105</f>
        <v>38699</v>
      </c>
    </row>
    <row r="103" spans="1:6" ht="30.75" customHeight="1">
      <c r="A103" s="249" t="s">
        <v>892</v>
      </c>
      <c r="B103" s="403" t="s">
        <v>718</v>
      </c>
      <c r="C103" s="403" t="s">
        <v>779</v>
      </c>
      <c r="D103" s="403"/>
      <c r="E103" s="404">
        <f>E104</f>
        <v>19555</v>
      </c>
      <c r="F103" s="404">
        <f>F104</f>
        <v>19555</v>
      </c>
    </row>
    <row r="104" spans="1:6" ht="21" customHeight="1">
      <c r="A104" s="257" t="s">
        <v>880</v>
      </c>
      <c r="B104" s="403" t="s">
        <v>718</v>
      </c>
      <c r="C104" s="403" t="s">
        <v>779</v>
      </c>
      <c r="D104" s="403" t="s">
        <v>889</v>
      </c>
      <c r="E104" s="404">
        <v>19555</v>
      </c>
      <c r="F104" s="404">
        <v>19555</v>
      </c>
    </row>
    <row r="105" spans="1:6" ht="30" customHeight="1">
      <c r="A105" s="249" t="s">
        <v>891</v>
      </c>
      <c r="B105" s="403" t="s">
        <v>718</v>
      </c>
      <c r="C105" s="403" t="s">
        <v>779</v>
      </c>
      <c r="D105" s="403"/>
      <c r="E105" s="404">
        <f>E106</f>
        <v>19144</v>
      </c>
      <c r="F105" s="404">
        <f>F106</f>
        <v>19144</v>
      </c>
    </row>
    <row r="106" spans="1:6" ht="24.75" customHeight="1">
      <c r="A106" s="257" t="s">
        <v>880</v>
      </c>
      <c r="B106" s="403" t="s">
        <v>890</v>
      </c>
      <c r="C106" s="403" t="s">
        <v>779</v>
      </c>
      <c r="D106" s="403" t="s">
        <v>889</v>
      </c>
      <c r="E106" s="404">
        <v>19144</v>
      </c>
      <c r="F106" s="404">
        <v>19144</v>
      </c>
    </row>
    <row r="107" spans="1:6" ht="41.25" customHeight="1">
      <c r="A107" s="400" t="s">
        <v>1229</v>
      </c>
      <c r="B107" s="402" t="s">
        <v>652</v>
      </c>
      <c r="C107" s="402"/>
      <c r="D107" s="402"/>
      <c r="E107" s="401">
        <f>SUM(E109)</f>
        <v>8125</v>
      </c>
      <c r="F107" s="401">
        <f>SUM(F109)</f>
        <v>8125</v>
      </c>
    </row>
    <row r="108" spans="1:6" ht="34.5" customHeight="1">
      <c r="A108" s="257" t="s">
        <v>721</v>
      </c>
      <c r="B108" s="403" t="s">
        <v>751</v>
      </c>
      <c r="C108" s="403"/>
      <c r="D108" s="403"/>
      <c r="E108" s="404">
        <f>SUM(E109)</f>
        <v>8125</v>
      </c>
      <c r="F108" s="404">
        <f>SUM(F109)</f>
        <v>8125</v>
      </c>
    </row>
    <row r="109" spans="1:6" ht="46.5" customHeight="1">
      <c r="A109" s="257" t="s">
        <v>866</v>
      </c>
      <c r="B109" s="403" t="s">
        <v>722</v>
      </c>
      <c r="C109" s="403"/>
      <c r="D109" s="403"/>
      <c r="E109" s="404">
        <f>SUM(E112:E113)</f>
        <v>8125</v>
      </c>
      <c r="F109" s="404">
        <f>SUM(F112:F113)</f>
        <v>8125</v>
      </c>
    </row>
    <row r="110" spans="1:6" ht="32.25" customHeight="1">
      <c r="A110" s="216" t="s">
        <v>348</v>
      </c>
      <c r="B110" s="403" t="s">
        <v>653</v>
      </c>
      <c r="C110" s="403" t="s">
        <v>347</v>
      </c>
      <c r="D110" s="403"/>
      <c r="E110" s="404">
        <f>SUM(E111)</f>
        <v>8125</v>
      </c>
      <c r="F110" s="404">
        <f>SUM(F111)</f>
        <v>8125</v>
      </c>
    </row>
    <row r="111" spans="1:6" ht="30" customHeight="1">
      <c r="A111" s="257" t="s">
        <v>201</v>
      </c>
      <c r="B111" s="403" t="s">
        <v>653</v>
      </c>
      <c r="C111" s="403" t="s">
        <v>146</v>
      </c>
      <c r="D111" s="403"/>
      <c r="E111" s="404">
        <f>SUM(E112:E113)</f>
        <v>8125</v>
      </c>
      <c r="F111" s="404">
        <f>SUM(F112:F113)</f>
        <v>8125</v>
      </c>
    </row>
    <row r="112" spans="1:6" ht="32.25" customHeight="1">
      <c r="A112" s="249" t="s">
        <v>314</v>
      </c>
      <c r="B112" s="403" t="s">
        <v>653</v>
      </c>
      <c r="C112" s="403" t="s">
        <v>146</v>
      </c>
      <c r="D112" s="403" t="s">
        <v>311</v>
      </c>
      <c r="E112" s="404">
        <v>6035</v>
      </c>
      <c r="F112" s="404">
        <v>6035</v>
      </c>
    </row>
    <row r="113" spans="1:6" ht="42" customHeight="1">
      <c r="A113" s="257" t="s">
        <v>422</v>
      </c>
      <c r="B113" s="403" t="s">
        <v>653</v>
      </c>
      <c r="C113" s="403" t="s">
        <v>146</v>
      </c>
      <c r="D113" s="403" t="s">
        <v>421</v>
      </c>
      <c r="E113" s="404">
        <v>2090</v>
      </c>
      <c r="F113" s="404">
        <v>2090</v>
      </c>
    </row>
    <row r="114" spans="1:6" ht="27" customHeight="1">
      <c r="A114" s="418" t="s">
        <v>20</v>
      </c>
      <c r="B114" s="402" t="s">
        <v>663</v>
      </c>
      <c r="C114" s="402" t="s">
        <v>228</v>
      </c>
      <c r="D114" s="402"/>
      <c r="E114" s="401">
        <f>SUM(E116)</f>
        <v>1476.1</v>
      </c>
      <c r="F114" s="401">
        <f>SUM(F116)</f>
        <v>1514.6</v>
      </c>
    </row>
    <row r="115" spans="1:6" ht="30" customHeight="1">
      <c r="A115" s="122" t="s">
        <v>730</v>
      </c>
      <c r="B115" s="403" t="s">
        <v>731</v>
      </c>
      <c r="C115" s="403" t="s">
        <v>228</v>
      </c>
      <c r="D115" s="403"/>
      <c r="E115" s="404">
        <f>E116</f>
        <v>1476.1</v>
      </c>
      <c r="F115" s="404">
        <f>F116</f>
        <v>1514.6</v>
      </c>
    </row>
    <row r="116" spans="1:6" ht="63.75" customHeight="1">
      <c r="A116" s="257" t="s">
        <v>9</v>
      </c>
      <c r="B116" s="403" t="s">
        <v>732</v>
      </c>
      <c r="C116" s="403" t="s">
        <v>228</v>
      </c>
      <c r="D116" s="403"/>
      <c r="E116" s="404">
        <f>SUM(E117)</f>
        <v>1476.1</v>
      </c>
      <c r="F116" s="404">
        <f>SUM(F117)</f>
        <v>1514.6</v>
      </c>
    </row>
    <row r="117" spans="1:6" ht="30.75" customHeight="1">
      <c r="A117" s="257" t="s">
        <v>422</v>
      </c>
      <c r="B117" s="403" t="s">
        <v>732</v>
      </c>
      <c r="C117" s="403" t="s">
        <v>228</v>
      </c>
      <c r="D117" s="403" t="s">
        <v>421</v>
      </c>
      <c r="E117" s="412">
        <v>1476.1</v>
      </c>
      <c r="F117" s="412">
        <v>1514.6</v>
      </c>
    </row>
    <row r="118" spans="1:6" ht="22.5" customHeight="1">
      <c r="A118" s="418" t="s">
        <v>74</v>
      </c>
      <c r="B118" s="402" t="s">
        <v>664</v>
      </c>
      <c r="C118" s="402" t="s">
        <v>223</v>
      </c>
      <c r="D118" s="402"/>
      <c r="E118" s="401">
        <f>SUM(E120)</f>
        <v>3045</v>
      </c>
      <c r="F118" s="401">
        <f>SUM(F120)</f>
        <v>2892</v>
      </c>
    </row>
    <row r="119" spans="1:6" ht="31.5" customHeight="1">
      <c r="A119" s="122" t="s">
        <v>730</v>
      </c>
      <c r="B119" s="403" t="s">
        <v>733</v>
      </c>
      <c r="C119" s="403" t="s">
        <v>223</v>
      </c>
      <c r="D119" s="403"/>
      <c r="E119" s="404">
        <f>SUM(E120)</f>
        <v>3045</v>
      </c>
      <c r="F119" s="404">
        <f>SUM(F120)</f>
        <v>2892</v>
      </c>
    </row>
    <row r="120" spans="1:6" ht="47.25" customHeight="1">
      <c r="A120" s="257" t="s">
        <v>547</v>
      </c>
      <c r="B120" s="403" t="s">
        <v>734</v>
      </c>
      <c r="C120" s="403" t="s">
        <v>223</v>
      </c>
      <c r="D120" s="402"/>
      <c r="E120" s="404">
        <f>SUM(E121)</f>
        <v>3045</v>
      </c>
      <c r="F120" s="404">
        <f>SUM(F121)</f>
        <v>2892</v>
      </c>
    </row>
    <row r="121" spans="1:6" ht="39.75" customHeight="1">
      <c r="A121" s="257" t="s">
        <v>555</v>
      </c>
      <c r="B121" s="403" t="s">
        <v>734</v>
      </c>
      <c r="C121" s="403" t="s">
        <v>223</v>
      </c>
      <c r="D121" s="403" t="s">
        <v>315</v>
      </c>
      <c r="E121" s="412">
        <v>3045</v>
      </c>
      <c r="F121" s="412">
        <v>2892</v>
      </c>
    </row>
    <row r="122" spans="1:6" ht="29.25" customHeight="1">
      <c r="A122" s="418" t="s">
        <v>1227</v>
      </c>
      <c r="B122" s="402" t="s">
        <v>665</v>
      </c>
      <c r="C122" s="409" t="s">
        <v>225</v>
      </c>
      <c r="D122" s="402"/>
      <c r="E122" s="401">
        <f>SUM(E123,E126)</f>
        <v>13570</v>
      </c>
      <c r="F122" s="401">
        <f>SUM(F123,F126)</f>
        <v>13570</v>
      </c>
    </row>
    <row r="123" spans="1:6" ht="17.25" customHeight="1">
      <c r="A123" s="122" t="s">
        <v>719</v>
      </c>
      <c r="B123" s="403" t="s">
        <v>729</v>
      </c>
      <c r="C123" s="410" t="s">
        <v>225</v>
      </c>
      <c r="D123" s="403"/>
      <c r="E123" s="401">
        <f>E124</f>
        <v>650</v>
      </c>
      <c r="F123" s="401">
        <f>F124</f>
        <v>650</v>
      </c>
    </row>
    <row r="124" spans="1:6" ht="17.25" customHeight="1">
      <c r="A124" s="257" t="s">
        <v>19</v>
      </c>
      <c r="B124" s="403" t="s">
        <v>720</v>
      </c>
      <c r="C124" s="410" t="s">
        <v>225</v>
      </c>
      <c r="D124" s="403"/>
      <c r="E124" s="404">
        <f>E125</f>
        <v>650</v>
      </c>
      <c r="F124" s="404">
        <f>F125</f>
        <v>650</v>
      </c>
    </row>
    <row r="125" spans="1:6" ht="36.75" customHeight="1">
      <c r="A125" s="405" t="s">
        <v>422</v>
      </c>
      <c r="B125" s="403" t="s">
        <v>720</v>
      </c>
      <c r="C125" s="410" t="s">
        <v>225</v>
      </c>
      <c r="D125" s="403" t="s">
        <v>421</v>
      </c>
      <c r="E125" s="404">
        <v>650</v>
      </c>
      <c r="F125" s="404">
        <v>650</v>
      </c>
    </row>
    <row r="126" spans="1:6" ht="35.25" customHeight="1">
      <c r="A126" s="216" t="s">
        <v>728</v>
      </c>
      <c r="B126" s="403" t="s">
        <v>761</v>
      </c>
      <c r="C126" s="410" t="s">
        <v>626</v>
      </c>
      <c r="D126" s="403"/>
      <c r="E126" s="404">
        <f>SUM(E127,E129,E131)</f>
        <v>12920</v>
      </c>
      <c r="F126" s="404">
        <f>SUM(F127,F129,F131)</f>
        <v>12920</v>
      </c>
    </row>
    <row r="127" spans="1:6" ht="28.5" customHeight="1">
      <c r="A127" s="419" t="s">
        <v>780</v>
      </c>
      <c r="B127" s="403" t="s">
        <v>762</v>
      </c>
      <c r="C127" s="403" t="s">
        <v>626</v>
      </c>
      <c r="D127" s="403"/>
      <c r="E127" s="404">
        <f>E128</f>
        <v>2000</v>
      </c>
      <c r="F127" s="404">
        <f>F128</f>
        <v>2000</v>
      </c>
    </row>
    <row r="128" spans="1:6" ht="33.75" customHeight="1">
      <c r="A128" s="405" t="s">
        <v>422</v>
      </c>
      <c r="B128" s="403" t="s">
        <v>762</v>
      </c>
      <c r="C128" s="403" t="s">
        <v>626</v>
      </c>
      <c r="D128" s="403" t="s">
        <v>421</v>
      </c>
      <c r="E128" s="404">
        <v>2000</v>
      </c>
      <c r="F128" s="404">
        <v>2000</v>
      </c>
    </row>
    <row r="129" spans="1:6" ht="33" customHeight="1">
      <c r="A129" s="419" t="s">
        <v>770</v>
      </c>
      <c r="B129" s="403" t="s">
        <v>763</v>
      </c>
      <c r="C129" s="403" t="s">
        <v>626</v>
      </c>
      <c r="D129" s="403"/>
      <c r="E129" s="404">
        <f>SUM(E130)</f>
        <v>1000</v>
      </c>
      <c r="F129" s="404">
        <f>SUM(F130)</f>
        <v>1000</v>
      </c>
    </row>
    <row r="130" spans="1:6" ht="24" customHeight="1">
      <c r="A130" s="257" t="s">
        <v>769</v>
      </c>
      <c r="B130" s="403" t="s">
        <v>763</v>
      </c>
      <c r="C130" s="410" t="s">
        <v>626</v>
      </c>
      <c r="D130" s="403" t="s">
        <v>767</v>
      </c>
      <c r="E130" s="404">
        <v>1000</v>
      </c>
      <c r="F130" s="404">
        <v>1000</v>
      </c>
    </row>
    <row r="131" spans="1:6" ht="32.25" customHeight="1">
      <c r="A131" s="419" t="s">
        <v>829</v>
      </c>
      <c r="B131" s="403" t="s">
        <v>764</v>
      </c>
      <c r="C131" s="410" t="s">
        <v>626</v>
      </c>
      <c r="D131" s="403"/>
      <c r="E131" s="404">
        <f>E132</f>
        <v>9920</v>
      </c>
      <c r="F131" s="404">
        <f>F132</f>
        <v>9920</v>
      </c>
    </row>
    <row r="132" spans="1:6" ht="23.25" customHeight="1">
      <c r="A132" s="257" t="s">
        <v>769</v>
      </c>
      <c r="B132" s="403" t="s">
        <v>764</v>
      </c>
      <c r="C132" s="410" t="s">
        <v>626</v>
      </c>
      <c r="D132" s="403" t="s">
        <v>767</v>
      </c>
      <c r="E132" s="404">
        <v>9920</v>
      </c>
      <c r="F132" s="404">
        <v>9920</v>
      </c>
    </row>
    <row r="133" spans="1:6" ht="35.25" customHeight="1">
      <c r="A133" s="400" t="s">
        <v>1231</v>
      </c>
      <c r="B133" s="402" t="s">
        <v>662</v>
      </c>
      <c r="C133" s="402"/>
      <c r="D133" s="402"/>
      <c r="E133" s="401">
        <f>E134+E139</f>
        <v>3000</v>
      </c>
      <c r="F133" s="401">
        <f>F134+F139</f>
        <v>3000</v>
      </c>
    </row>
    <row r="134" spans="1:6" ht="42.75" customHeight="1">
      <c r="A134" s="257" t="s">
        <v>686</v>
      </c>
      <c r="B134" s="403" t="s">
        <v>724</v>
      </c>
      <c r="C134" s="402"/>
      <c r="D134" s="402"/>
      <c r="E134" s="404">
        <f>E135</f>
        <v>3000</v>
      </c>
      <c r="F134" s="404">
        <f>F135</f>
        <v>3000</v>
      </c>
    </row>
    <row r="135" spans="1:6" ht="24" customHeight="1">
      <c r="A135" s="257" t="s">
        <v>21</v>
      </c>
      <c r="B135" s="403" t="s">
        <v>724</v>
      </c>
      <c r="C135" s="403"/>
      <c r="D135" s="402"/>
      <c r="E135" s="404">
        <f>SUM(E136)</f>
        <v>3000</v>
      </c>
      <c r="F135" s="404">
        <f>SUM(F136)</f>
        <v>3000</v>
      </c>
    </row>
    <row r="136" spans="1:6" ht="24" customHeight="1">
      <c r="A136" s="257" t="s">
        <v>276</v>
      </c>
      <c r="B136" s="403" t="s">
        <v>915</v>
      </c>
      <c r="C136" s="403" t="s">
        <v>485</v>
      </c>
      <c r="D136" s="402"/>
      <c r="E136" s="404">
        <f>E137</f>
        <v>3000</v>
      </c>
      <c r="F136" s="404">
        <f>F137</f>
        <v>3000</v>
      </c>
    </row>
    <row r="137" spans="1:6" ht="20.25" customHeight="1">
      <c r="A137" s="257" t="s">
        <v>242</v>
      </c>
      <c r="B137" s="403" t="s">
        <v>915</v>
      </c>
      <c r="C137" s="403" t="s">
        <v>228</v>
      </c>
      <c r="D137" s="402"/>
      <c r="E137" s="404">
        <f>E138</f>
        <v>3000</v>
      </c>
      <c r="F137" s="404">
        <f>F138</f>
        <v>3000</v>
      </c>
    </row>
    <row r="138" spans="1:6" ht="37.5" customHeight="1">
      <c r="A138" s="405" t="s">
        <v>319</v>
      </c>
      <c r="B138" s="403" t="s">
        <v>915</v>
      </c>
      <c r="C138" s="403" t="s">
        <v>228</v>
      </c>
      <c r="D138" s="403" t="s">
        <v>317</v>
      </c>
      <c r="E138" s="404">
        <v>3000</v>
      </c>
      <c r="F138" s="404">
        <v>3000</v>
      </c>
    </row>
    <row r="139" spans="1:6" ht="47.25" hidden="1" customHeight="1">
      <c r="A139" s="99" t="s">
        <v>902</v>
      </c>
      <c r="B139" s="403" t="s">
        <v>1164</v>
      </c>
      <c r="C139" s="403" t="s">
        <v>228</v>
      </c>
      <c r="D139" s="403" t="s">
        <v>317</v>
      </c>
      <c r="E139" s="404">
        <v>0</v>
      </c>
      <c r="F139" s="404">
        <v>0</v>
      </c>
    </row>
    <row r="140" spans="1:6" ht="42.75" customHeight="1">
      <c r="A140" s="418" t="s">
        <v>1241</v>
      </c>
      <c r="B140" s="402" t="s">
        <v>518</v>
      </c>
      <c r="C140" s="402"/>
      <c r="D140" s="420"/>
      <c r="E140" s="421">
        <f t="shared" ref="E140:F142" si="5">SUM(E141)</f>
        <v>1000</v>
      </c>
      <c r="F140" s="421">
        <f t="shared" si="5"/>
        <v>1000</v>
      </c>
    </row>
    <row r="141" spans="1:6" ht="31.5" customHeight="1">
      <c r="A141" s="257" t="s">
        <v>684</v>
      </c>
      <c r="B141" s="403" t="s">
        <v>707</v>
      </c>
      <c r="C141" s="403"/>
      <c r="D141" s="422"/>
      <c r="E141" s="412">
        <f t="shared" si="5"/>
        <v>1000</v>
      </c>
      <c r="F141" s="412">
        <f t="shared" si="5"/>
        <v>1000</v>
      </c>
    </row>
    <row r="142" spans="1:6" ht="38.25" customHeight="1">
      <c r="A142" s="122" t="s">
        <v>1266</v>
      </c>
      <c r="B142" s="403" t="s">
        <v>708</v>
      </c>
      <c r="C142" s="403"/>
      <c r="D142" s="422"/>
      <c r="E142" s="412">
        <f t="shared" si="5"/>
        <v>1000</v>
      </c>
      <c r="F142" s="412">
        <f t="shared" si="5"/>
        <v>1000</v>
      </c>
    </row>
    <row r="143" spans="1:6" ht="21" customHeight="1">
      <c r="A143" s="257" t="s">
        <v>345</v>
      </c>
      <c r="B143" s="403" t="s">
        <v>708</v>
      </c>
      <c r="C143" s="416" t="s">
        <v>346</v>
      </c>
      <c r="D143" s="422"/>
      <c r="E143" s="412">
        <f>E144</f>
        <v>1000</v>
      </c>
      <c r="F143" s="412">
        <f>F144</f>
        <v>1000</v>
      </c>
    </row>
    <row r="144" spans="1:6" ht="23.25" customHeight="1">
      <c r="A144" s="406" t="s">
        <v>140</v>
      </c>
      <c r="B144" s="403" t="s">
        <v>708</v>
      </c>
      <c r="C144" s="403" t="s">
        <v>601</v>
      </c>
      <c r="D144" s="422"/>
      <c r="E144" s="412">
        <f>E145</f>
        <v>1000</v>
      </c>
      <c r="F144" s="412">
        <f>F145</f>
        <v>1000</v>
      </c>
    </row>
    <row r="145" spans="1:6" ht="33" customHeight="1">
      <c r="A145" s="405" t="s">
        <v>422</v>
      </c>
      <c r="B145" s="403" t="s">
        <v>708</v>
      </c>
      <c r="C145" s="403" t="s">
        <v>601</v>
      </c>
      <c r="D145" s="403" t="s">
        <v>421</v>
      </c>
      <c r="E145" s="404">
        <v>1000</v>
      </c>
      <c r="F145" s="404">
        <v>1000</v>
      </c>
    </row>
    <row r="146" spans="1:6" ht="69" hidden="1" customHeight="1">
      <c r="A146" s="411"/>
      <c r="B146" s="402" t="s">
        <v>519</v>
      </c>
      <c r="C146" s="403"/>
      <c r="D146" s="403"/>
      <c r="E146" s="401">
        <v>0</v>
      </c>
      <c r="F146" s="401">
        <v>0</v>
      </c>
    </row>
    <row r="147" spans="1:6" ht="19.5" hidden="1" customHeight="1">
      <c r="A147" s="124"/>
      <c r="B147" s="402" t="s">
        <v>839</v>
      </c>
      <c r="C147" s="402"/>
      <c r="D147" s="402"/>
      <c r="E147" s="401">
        <f>E148</f>
        <v>0</v>
      </c>
      <c r="F147" s="401">
        <f>F148</f>
        <v>0</v>
      </c>
    </row>
    <row r="148" spans="1:6" ht="22.5" hidden="1" customHeight="1">
      <c r="A148" s="122"/>
      <c r="B148" s="403" t="s">
        <v>840</v>
      </c>
      <c r="C148" s="403"/>
      <c r="D148" s="403"/>
      <c r="E148" s="404">
        <v>0</v>
      </c>
      <c r="F148" s="404">
        <v>0</v>
      </c>
    </row>
    <row r="149" spans="1:6" ht="42.75" hidden="1" customHeight="1">
      <c r="A149" s="405"/>
      <c r="B149" s="403" t="s">
        <v>841</v>
      </c>
      <c r="C149" s="403"/>
      <c r="D149" s="403"/>
      <c r="E149" s="404">
        <v>0</v>
      </c>
      <c r="F149" s="404">
        <v>0</v>
      </c>
    </row>
    <row r="150" spans="1:6" ht="35.25" hidden="1" customHeight="1">
      <c r="A150" s="257"/>
      <c r="B150" s="403" t="s">
        <v>841</v>
      </c>
      <c r="C150" s="403" t="s">
        <v>485</v>
      </c>
      <c r="D150" s="403"/>
      <c r="E150" s="404">
        <f>E151</f>
        <v>0</v>
      </c>
      <c r="F150" s="404">
        <f>F151</f>
        <v>0</v>
      </c>
    </row>
    <row r="151" spans="1:6" ht="58.5" hidden="1" customHeight="1">
      <c r="A151" s="257"/>
      <c r="B151" s="403" t="s">
        <v>841</v>
      </c>
      <c r="C151" s="403" t="s">
        <v>228</v>
      </c>
      <c r="D151" s="403"/>
      <c r="E151" s="404">
        <f>E152</f>
        <v>0</v>
      </c>
      <c r="F151" s="404">
        <f>F152</f>
        <v>0</v>
      </c>
    </row>
    <row r="152" spans="1:6" ht="47.25" hidden="1" customHeight="1">
      <c r="A152" s="405"/>
      <c r="B152" s="403" t="s">
        <v>841</v>
      </c>
      <c r="C152" s="403" t="s">
        <v>228</v>
      </c>
      <c r="D152" s="403" t="s">
        <v>317</v>
      </c>
      <c r="E152" s="404">
        <v>0</v>
      </c>
      <c r="F152" s="404">
        <v>0</v>
      </c>
    </row>
    <row r="153" spans="1:6" ht="38.25" customHeight="1">
      <c r="A153" s="408" t="s">
        <v>1235</v>
      </c>
      <c r="B153" s="402" t="s">
        <v>528</v>
      </c>
      <c r="C153" s="402"/>
      <c r="D153" s="402"/>
      <c r="E153" s="401">
        <f>SUM(E154)</f>
        <v>4000</v>
      </c>
      <c r="F153" s="401">
        <f>SUM(F154)</f>
        <v>4000</v>
      </c>
    </row>
    <row r="154" spans="1:6" ht="33.75" customHeight="1">
      <c r="A154" s="257" t="s">
        <v>685</v>
      </c>
      <c r="B154" s="403" t="s">
        <v>702</v>
      </c>
      <c r="C154" s="403"/>
      <c r="D154" s="403"/>
      <c r="E154" s="404">
        <f>SUM(E155)</f>
        <v>4000</v>
      </c>
      <c r="F154" s="404">
        <f>SUM(F155)</f>
        <v>4000</v>
      </c>
    </row>
    <row r="155" spans="1:6" ht="33" customHeight="1">
      <c r="A155" s="405" t="s">
        <v>460</v>
      </c>
      <c r="B155" s="403" t="s">
        <v>703</v>
      </c>
      <c r="C155" s="403"/>
      <c r="D155" s="403"/>
      <c r="E155" s="404">
        <f>SUM(E158)</f>
        <v>4000</v>
      </c>
      <c r="F155" s="404">
        <f>SUM(F158)</f>
        <v>4000</v>
      </c>
    </row>
    <row r="156" spans="1:6" ht="30" customHeight="1">
      <c r="A156" s="257" t="s">
        <v>345</v>
      </c>
      <c r="B156" s="403" t="s">
        <v>703</v>
      </c>
      <c r="C156" s="416" t="s">
        <v>346</v>
      </c>
      <c r="D156" s="403"/>
      <c r="E156" s="404">
        <f>E157</f>
        <v>4000</v>
      </c>
      <c r="F156" s="404">
        <f>F157</f>
        <v>4000</v>
      </c>
    </row>
    <row r="157" spans="1:6" ht="20.25" customHeight="1">
      <c r="A157" s="406" t="s">
        <v>140</v>
      </c>
      <c r="B157" s="403" t="s">
        <v>703</v>
      </c>
      <c r="C157" s="403" t="s">
        <v>601</v>
      </c>
      <c r="D157" s="403"/>
      <c r="E157" s="404">
        <f>E158</f>
        <v>4000</v>
      </c>
      <c r="F157" s="404">
        <f>F158</f>
        <v>4000</v>
      </c>
    </row>
    <row r="158" spans="1:6" ht="33" customHeight="1">
      <c r="A158" s="405" t="s">
        <v>422</v>
      </c>
      <c r="B158" s="403" t="s">
        <v>703</v>
      </c>
      <c r="C158" s="403" t="s">
        <v>601</v>
      </c>
      <c r="D158" s="403" t="s">
        <v>421</v>
      </c>
      <c r="E158" s="404">
        <v>4000</v>
      </c>
      <c r="F158" s="404">
        <v>4000</v>
      </c>
    </row>
    <row r="159" spans="1:6" ht="45" customHeight="1">
      <c r="A159" s="400" t="s">
        <v>1265</v>
      </c>
      <c r="B159" s="402" t="s">
        <v>530</v>
      </c>
      <c r="C159" s="402"/>
      <c r="D159" s="402"/>
      <c r="E159" s="401">
        <f>E160</f>
        <v>44032.5</v>
      </c>
      <c r="F159" s="401">
        <f>F160</f>
        <v>44032.5</v>
      </c>
    </row>
    <row r="160" spans="1:6" ht="34.5" customHeight="1">
      <c r="A160" s="415" t="s">
        <v>698</v>
      </c>
      <c r="B160" s="403" t="s">
        <v>700</v>
      </c>
      <c r="C160" s="403"/>
      <c r="D160" s="403"/>
      <c r="E160" s="404">
        <f>E161</f>
        <v>44032.5</v>
      </c>
      <c r="F160" s="404">
        <f>F161</f>
        <v>44032.5</v>
      </c>
    </row>
    <row r="161" spans="1:6" ht="35.25" customHeight="1">
      <c r="A161" s="406" t="s">
        <v>322</v>
      </c>
      <c r="B161" s="403" t="s">
        <v>531</v>
      </c>
      <c r="C161" s="403"/>
      <c r="D161" s="403"/>
      <c r="E161" s="404">
        <f>E164+E168+E169</f>
        <v>44032.5</v>
      </c>
      <c r="F161" s="404">
        <f>F164+F168+F169</f>
        <v>44032.5</v>
      </c>
    </row>
    <row r="162" spans="1:6" ht="30.75" customHeight="1">
      <c r="A162" s="257" t="s">
        <v>345</v>
      </c>
      <c r="B162" s="403" t="s">
        <v>531</v>
      </c>
      <c r="C162" s="416" t="s">
        <v>346</v>
      </c>
      <c r="D162" s="403"/>
      <c r="E162" s="404">
        <f>E163+E165</f>
        <v>21052</v>
      </c>
      <c r="F162" s="404">
        <f>F163+F165</f>
        <v>21052</v>
      </c>
    </row>
    <row r="163" spans="1:6" ht="33" customHeight="1">
      <c r="A163" s="257" t="s">
        <v>270</v>
      </c>
      <c r="B163" s="403" t="s">
        <v>531</v>
      </c>
      <c r="C163" s="403" t="s">
        <v>271</v>
      </c>
      <c r="D163" s="403"/>
      <c r="E163" s="404">
        <f>E164</f>
        <v>18552</v>
      </c>
      <c r="F163" s="404">
        <f>F164</f>
        <v>18552</v>
      </c>
    </row>
    <row r="164" spans="1:6" ht="27.75" customHeight="1">
      <c r="A164" s="257" t="s">
        <v>422</v>
      </c>
      <c r="B164" s="403" t="s">
        <v>531</v>
      </c>
      <c r="C164" s="403" t="s">
        <v>271</v>
      </c>
      <c r="D164" s="403" t="s">
        <v>421</v>
      </c>
      <c r="E164" s="404">
        <v>18552</v>
      </c>
      <c r="F164" s="404">
        <v>18552</v>
      </c>
    </row>
    <row r="165" spans="1:6" ht="27.75" customHeight="1">
      <c r="A165" s="257" t="s">
        <v>23</v>
      </c>
      <c r="B165" s="403" t="s">
        <v>765</v>
      </c>
      <c r="C165" s="403"/>
      <c r="D165" s="403"/>
      <c r="E165" s="404">
        <f t="shared" ref="E165:F167" si="6">E166</f>
        <v>2500</v>
      </c>
      <c r="F165" s="404">
        <f t="shared" si="6"/>
        <v>2500</v>
      </c>
    </row>
    <row r="166" spans="1:6" ht="18" customHeight="1">
      <c r="A166" s="257" t="s">
        <v>345</v>
      </c>
      <c r="B166" s="403" t="s">
        <v>765</v>
      </c>
      <c r="C166" s="416" t="s">
        <v>346</v>
      </c>
      <c r="D166" s="403"/>
      <c r="E166" s="404">
        <f t="shared" si="6"/>
        <v>2500</v>
      </c>
      <c r="F166" s="404">
        <f t="shared" si="6"/>
        <v>2500</v>
      </c>
    </row>
    <row r="167" spans="1:6" ht="33.75" customHeight="1">
      <c r="A167" s="257" t="s">
        <v>270</v>
      </c>
      <c r="B167" s="403" t="s">
        <v>765</v>
      </c>
      <c r="C167" s="403" t="s">
        <v>271</v>
      </c>
      <c r="D167" s="403"/>
      <c r="E167" s="404">
        <f t="shared" si="6"/>
        <v>2500</v>
      </c>
      <c r="F167" s="404">
        <f t="shared" si="6"/>
        <v>2500</v>
      </c>
    </row>
    <row r="168" spans="1:6" ht="30.75" customHeight="1">
      <c r="A168" s="257" t="s">
        <v>422</v>
      </c>
      <c r="B168" s="403" t="s">
        <v>765</v>
      </c>
      <c r="C168" s="403" t="s">
        <v>271</v>
      </c>
      <c r="D168" s="403" t="s">
        <v>421</v>
      </c>
      <c r="E168" s="404">
        <v>2500</v>
      </c>
      <c r="F168" s="404">
        <v>2500</v>
      </c>
    </row>
    <row r="169" spans="1:6" ht="53.25" customHeight="1">
      <c r="A169" s="257" t="s">
        <v>1004</v>
      </c>
      <c r="B169" s="403" t="s">
        <v>1005</v>
      </c>
      <c r="C169" s="403" t="s">
        <v>271</v>
      </c>
      <c r="D169" s="403" t="s">
        <v>421</v>
      </c>
      <c r="E169" s="404">
        <v>22980.5</v>
      </c>
      <c r="F169" s="404">
        <v>22980.5</v>
      </c>
    </row>
    <row r="170" spans="1:6" ht="45" customHeight="1">
      <c r="A170" s="400" t="s">
        <v>1232</v>
      </c>
      <c r="B170" s="402" t="s">
        <v>532</v>
      </c>
      <c r="C170" s="402"/>
      <c r="D170" s="402"/>
      <c r="E170" s="401">
        <f>E171+E176</f>
        <v>59400.800000000003</v>
      </c>
      <c r="F170" s="401">
        <f>F171+F176</f>
        <v>26132.3</v>
      </c>
    </row>
    <row r="171" spans="1:6" ht="24.95" customHeight="1">
      <c r="A171" s="257" t="s">
        <v>180</v>
      </c>
      <c r="B171" s="402"/>
      <c r="C171" s="402" t="s">
        <v>179</v>
      </c>
      <c r="D171" s="402"/>
      <c r="E171" s="401">
        <f>E172+E174</f>
        <v>7660.5</v>
      </c>
      <c r="F171" s="401">
        <f>F172+F174</f>
        <v>7488.3</v>
      </c>
    </row>
    <row r="172" spans="1:6" ht="24.95" customHeight="1">
      <c r="A172" s="405" t="s">
        <v>1233</v>
      </c>
      <c r="B172" s="423" t="s">
        <v>853</v>
      </c>
      <c r="C172" s="423" t="s">
        <v>179</v>
      </c>
      <c r="D172" s="423"/>
      <c r="E172" s="424">
        <f>E173</f>
        <v>7000</v>
      </c>
      <c r="F172" s="424">
        <f>F173</f>
        <v>7000</v>
      </c>
    </row>
    <row r="173" spans="1:6" ht="24.95" customHeight="1">
      <c r="A173" s="324" t="s">
        <v>422</v>
      </c>
      <c r="B173" s="423" t="s">
        <v>853</v>
      </c>
      <c r="C173" s="423" t="s">
        <v>179</v>
      </c>
      <c r="D173" s="423" t="s">
        <v>421</v>
      </c>
      <c r="E173" s="424">
        <v>7000</v>
      </c>
      <c r="F173" s="424">
        <v>7000</v>
      </c>
    </row>
    <row r="174" spans="1:6" ht="24.95" customHeight="1">
      <c r="A174" s="405" t="s">
        <v>1311</v>
      </c>
      <c r="B174" s="423" t="s">
        <v>1313</v>
      </c>
      <c r="C174" s="423" t="s">
        <v>179</v>
      </c>
      <c r="D174" s="423"/>
      <c r="E174" s="424">
        <f>E175</f>
        <v>660.5</v>
      </c>
      <c r="F174" s="424">
        <f>F175</f>
        <v>488.3</v>
      </c>
    </row>
    <row r="175" spans="1:6" ht="24.95" customHeight="1">
      <c r="A175" s="324" t="s">
        <v>422</v>
      </c>
      <c r="B175" s="423" t="s">
        <v>1313</v>
      </c>
      <c r="C175" s="423" t="s">
        <v>179</v>
      </c>
      <c r="D175" s="423" t="s">
        <v>421</v>
      </c>
      <c r="E175" s="424">
        <v>660.5</v>
      </c>
      <c r="F175" s="424">
        <v>488.3</v>
      </c>
    </row>
    <row r="176" spans="1:6" ht="24.95" customHeight="1">
      <c r="A176" s="257" t="s">
        <v>849</v>
      </c>
      <c r="B176" s="403" t="s">
        <v>709</v>
      </c>
      <c r="C176" s="403"/>
      <c r="D176" s="403"/>
      <c r="E176" s="404">
        <f>E177</f>
        <v>51740.3</v>
      </c>
      <c r="F176" s="404">
        <f>F177</f>
        <v>18644</v>
      </c>
    </row>
    <row r="177" spans="1:6" ht="24.95" customHeight="1">
      <c r="A177" s="425" t="s">
        <v>850</v>
      </c>
      <c r="B177" s="403" t="s">
        <v>710</v>
      </c>
      <c r="C177" s="403"/>
      <c r="D177" s="403"/>
      <c r="E177" s="404">
        <f>E178</f>
        <v>51740.3</v>
      </c>
      <c r="F177" s="404">
        <f>SUM(F180)</f>
        <v>18644</v>
      </c>
    </row>
    <row r="178" spans="1:6" ht="24.95" customHeight="1">
      <c r="A178" s="257" t="s">
        <v>628</v>
      </c>
      <c r="B178" s="403" t="s">
        <v>710</v>
      </c>
      <c r="C178" s="403" t="s">
        <v>629</v>
      </c>
      <c r="D178" s="403"/>
      <c r="E178" s="404">
        <f>E179+E183+E185+E187+E189+E181</f>
        <v>51740.3</v>
      </c>
      <c r="F178" s="404">
        <f>F179+F183+F185+F187+F189+F181</f>
        <v>28644</v>
      </c>
    </row>
    <row r="179" spans="1:6" ht="24.95" customHeight="1">
      <c r="A179" s="257" t="s">
        <v>563</v>
      </c>
      <c r="B179" s="403" t="s">
        <v>710</v>
      </c>
      <c r="C179" s="403" t="s">
        <v>630</v>
      </c>
      <c r="D179" s="403"/>
      <c r="E179" s="404">
        <f>E180</f>
        <v>41740.300000000003</v>
      </c>
      <c r="F179" s="404">
        <f>F180</f>
        <v>18644</v>
      </c>
    </row>
    <row r="180" spans="1:6" ht="24.95" customHeight="1">
      <c r="A180" s="405" t="s">
        <v>422</v>
      </c>
      <c r="B180" s="403" t="s">
        <v>710</v>
      </c>
      <c r="C180" s="403" t="s">
        <v>630</v>
      </c>
      <c r="D180" s="403" t="s">
        <v>421</v>
      </c>
      <c r="E180" s="315">
        <v>41740.300000000003</v>
      </c>
      <c r="F180" s="315">
        <v>18644</v>
      </c>
    </row>
    <row r="181" spans="1:6" ht="25.5" customHeight="1">
      <c r="A181" s="405" t="s">
        <v>460</v>
      </c>
      <c r="B181" s="403" t="s">
        <v>853</v>
      </c>
      <c r="C181" s="403"/>
      <c r="D181" s="403"/>
      <c r="E181" s="404">
        <f>E182</f>
        <v>2000</v>
      </c>
      <c r="F181" s="404">
        <f>F182</f>
        <v>2000</v>
      </c>
    </row>
    <row r="182" spans="1:6" ht="30" customHeight="1">
      <c r="A182" s="405" t="s">
        <v>422</v>
      </c>
      <c r="B182" s="403" t="s">
        <v>853</v>
      </c>
      <c r="C182" s="403" t="s">
        <v>630</v>
      </c>
      <c r="D182" s="403" t="s">
        <v>421</v>
      </c>
      <c r="E182" s="404">
        <v>2000</v>
      </c>
      <c r="F182" s="404">
        <v>2000</v>
      </c>
    </row>
    <row r="183" spans="1:6" ht="30" customHeight="1">
      <c r="A183" s="405" t="s">
        <v>460</v>
      </c>
      <c r="B183" s="403" t="s">
        <v>853</v>
      </c>
      <c r="C183" s="403" t="s">
        <v>1009</v>
      </c>
      <c r="D183" s="403"/>
      <c r="E183" s="404">
        <f>E184</f>
        <v>5000</v>
      </c>
      <c r="F183" s="404">
        <f>F184</f>
        <v>5000</v>
      </c>
    </row>
    <row r="184" spans="1:6" ht="30" customHeight="1">
      <c r="A184" s="405" t="s">
        <v>422</v>
      </c>
      <c r="B184" s="403" t="s">
        <v>853</v>
      </c>
      <c r="C184" s="403" t="s">
        <v>1009</v>
      </c>
      <c r="D184" s="403" t="s">
        <v>421</v>
      </c>
      <c r="E184" s="404">
        <v>5000</v>
      </c>
      <c r="F184" s="404">
        <v>5000</v>
      </c>
    </row>
    <row r="185" spans="1:6" ht="30" customHeight="1">
      <c r="A185" s="405" t="s">
        <v>460</v>
      </c>
      <c r="B185" s="403" t="s">
        <v>853</v>
      </c>
      <c r="C185" s="403" t="s">
        <v>633</v>
      </c>
      <c r="D185" s="403"/>
      <c r="E185" s="404">
        <f>E186</f>
        <v>1000</v>
      </c>
      <c r="F185" s="404">
        <f>F186</f>
        <v>1000</v>
      </c>
    </row>
    <row r="186" spans="1:6" ht="30" customHeight="1">
      <c r="A186" s="405" t="s">
        <v>422</v>
      </c>
      <c r="B186" s="403" t="s">
        <v>853</v>
      </c>
      <c r="C186" s="403" t="s">
        <v>633</v>
      </c>
      <c r="D186" s="403" t="s">
        <v>421</v>
      </c>
      <c r="E186" s="404">
        <v>1000</v>
      </c>
      <c r="F186" s="404">
        <v>1000</v>
      </c>
    </row>
    <row r="187" spans="1:6" ht="30" customHeight="1">
      <c r="A187" s="405" t="s">
        <v>460</v>
      </c>
      <c r="B187" s="403" t="s">
        <v>853</v>
      </c>
      <c r="C187" s="403" t="s">
        <v>232</v>
      </c>
      <c r="D187" s="403"/>
      <c r="E187" s="404">
        <f>E188</f>
        <v>1000</v>
      </c>
      <c r="F187" s="404">
        <f>F188</f>
        <v>1000</v>
      </c>
    </row>
    <row r="188" spans="1:6" ht="30" customHeight="1">
      <c r="A188" s="405" t="s">
        <v>422</v>
      </c>
      <c r="B188" s="403" t="s">
        <v>853</v>
      </c>
      <c r="C188" s="403" t="s">
        <v>232</v>
      </c>
      <c r="D188" s="403" t="s">
        <v>421</v>
      </c>
      <c r="E188" s="404">
        <v>1000</v>
      </c>
      <c r="F188" s="404">
        <v>1000</v>
      </c>
    </row>
    <row r="189" spans="1:6" ht="30" customHeight="1">
      <c r="A189" s="405" t="s">
        <v>460</v>
      </c>
      <c r="B189" s="403" t="s">
        <v>853</v>
      </c>
      <c r="C189" s="403" t="s">
        <v>626</v>
      </c>
      <c r="D189" s="403"/>
      <c r="E189" s="404">
        <f>E190</f>
        <v>1000</v>
      </c>
      <c r="F189" s="404">
        <f>F190</f>
        <v>1000</v>
      </c>
    </row>
    <row r="190" spans="1:6" ht="30" customHeight="1">
      <c r="A190" s="405" t="s">
        <v>422</v>
      </c>
      <c r="B190" s="403" t="s">
        <v>853</v>
      </c>
      <c r="C190" s="403" t="s">
        <v>626</v>
      </c>
      <c r="D190" s="403" t="s">
        <v>421</v>
      </c>
      <c r="E190" s="404">
        <v>1000</v>
      </c>
      <c r="F190" s="404">
        <v>1000</v>
      </c>
    </row>
    <row r="191" spans="1:6" ht="41.25" customHeight="1">
      <c r="A191" s="400" t="s">
        <v>1249</v>
      </c>
      <c r="B191" s="402" t="s">
        <v>1008</v>
      </c>
      <c r="C191" s="402" t="s">
        <v>1009</v>
      </c>
      <c r="D191" s="402"/>
      <c r="E191" s="401">
        <f>E192</f>
        <v>16600</v>
      </c>
      <c r="F191" s="401">
        <f>F192</f>
        <v>16600</v>
      </c>
    </row>
    <row r="192" spans="1:6" ht="28.5" customHeight="1">
      <c r="A192" s="257" t="s">
        <v>1006</v>
      </c>
      <c r="B192" s="403" t="s">
        <v>998</v>
      </c>
      <c r="C192" s="403" t="s">
        <v>1009</v>
      </c>
      <c r="D192" s="403"/>
      <c r="E192" s="404">
        <f>E193+E194</f>
        <v>16600</v>
      </c>
      <c r="F192" s="404">
        <f>F193+F194</f>
        <v>16600</v>
      </c>
    </row>
    <row r="193" spans="1:6" ht="27.75" customHeight="1">
      <c r="A193" s="257" t="s">
        <v>1007</v>
      </c>
      <c r="B193" s="403" t="s">
        <v>998</v>
      </c>
      <c r="C193" s="403" t="s">
        <v>1009</v>
      </c>
      <c r="D193" s="403" t="s">
        <v>421</v>
      </c>
      <c r="E193" s="404">
        <v>1600</v>
      </c>
      <c r="F193" s="404">
        <v>1600</v>
      </c>
    </row>
    <row r="194" spans="1:6" ht="20.25" customHeight="1">
      <c r="A194" s="257" t="s">
        <v>1183</v>
      </c>
      <c r="B194" s="403" t="s">
        <v>998</v>
      </c>
      <c r="C194" s="403" t="s">
        <v>1009</v>
      </c>
      <c r="D194" s="403" t="s">
        <v>421</v>
      </c>
      <c r="E194" s="404">
        <v>15000</v>
      </c>
      <c r="F194" s="404">
        <v>15000</v>
      </c>
    </row>
    <row r="195" spans="1:6" ht="44.25" customHeight="1">
      <c r="A195" s="400" t="s">
        <v>1157</v>
      </c>
      <c r="B195" s="403"/>
      <c r="C195" s="403"/>
      <c r="D195" s="403"/>
      <c r="E195" s="401">
        <f>E196</f>
        <v>4000</v>
      </c>
      <c r="F195" s="401">
        <f>F196</f>
        <v>4000</v>
      </c>
    </row>
    <row r="196" spans="1:6" ht="24.75" customHeight="1">
      <c r="A196" s="400" t="s">
        <v>1202</v>
      </c>
      <c r="B196" s="402" t="s">
        <v>1198</v>
      </c>
      <c r="C196" s="403"/>
      <c r="D196" s="403"/>
      <c r="E196" s="401">
        <f>E197+E198</f>
        <v>4000</v>
      </c>
      <c r="F196" s="401">
        <f>F197+F198</f>
        <v>4000</v>
      </c>
    </row>
    <row r="197" spans="1:6" ht="33.75" hidden="1" customHeight="1">
      <c r="A197" s="257"/>
      <c r="B197" s="403"/>
      <c r="C197" s="403"/>
      <c r="D197" s="403"/>
      <c r="E197" s="404"/>
      <c r="F197" s="404"/>
    </row>
    <row r="198" spans="1:6" ht="33.75" customHeight="1">
      <c r="A198" s="257" t="s">
        <v>1203</v>
      </c>
      <c r="B198" s="403" t="s">
        <v>1163</v>
      </c>
      <c r="C198" s="403" t="s">
        <v>1009</v>
      </c>
      <c r="D198" s="403" t="s">
        <v>421</v>
      </c>
      <c r="E198" s="404">
        <v>4000</v>
      </c>
      <c r="F198" s="404">
        <v>4000</v>
      </c>
    </row>
    <row r="199" spans="1:6" ht="30.75" customHeight="1">
      <c r="A199" s="400" t="s">
        <v>759</v>
      </c>
      <c r="B199" s="403"/>
      <c r="C199" s="410"/>
      <c r="D199" s="403"/>
      <c r="E199" s="401">
        <f>SUM(E10,E26,E62,E66,E70,E74,E78,E85,E122,E140,E147,E153,E159,E170,E133,E23,E59,E191,E195)</f>
        <v>678107.4</v>
      </c>
      <c r="F199" s="401">
        <f>SUM(F10,F26,F62,F66,F70,F74,F78,F85,F122,F140,F147,F153,F159,F170,F133,F23,F59,F191,F195)</f>
        <v>697434.3</v>
      </c>
    </row>
    <row r="200" spans="1:6" ht="22.5" customHeight="1">
      <c r="A200" s="400" t="s">
        <v>303</v>
      </c>
      <c r="B200" s="426"/>
      <c r="C200" s="426"/>
      <c r="D200" s="426"/>
      <c r="E200" s="421">
        <f>SUM(E201,E204,E207,E210,E215,E217,E220,E222)</f>
        <v>60365.5</v>
      </c>
      <c r="F200" s="421">
        <f>SUM(F201,F204,F207,F210,F215,F217,F220,F222)</f>
        <v>60365.5</v>
      </c>
    </row>
    <row r="201" spans="1:6" ht="42.75" customHeight="1">
      <c r="A201" s="400" t="s">
        <v>305</v>
      </c>
      <c r="B201" s="402"/>
      <c r="C201" s="402" t="s">
        <v>306</v>
      </c>
      <c r="D201" s="402"/>
      <c r="E201" s="401">
        <f>SUM(E203)</f>
        <v>1766</v>
      </c>
      <c r="F201" s="401">
        <f>SUM(F203)</f>
        <v>1766</v>
      </c>
    </row>
    <row r="202" spans="1:6" ht="31.5" customHeight="1">
      <c r="A202" s="400" t="s">
        <v>539</v>
      </c>
      <c r="B202" s="402" t="s">
        <v>488</v>
      </c>
      <c r="C202" s="402" t="s">
        <v>306</v>
      </c>
      <c r="D202" s="402"/>
      <c r="E202" s="401">
        <f>SUM(E203)</f>
        <v>1766</v>
      </c>
      <c r="F202" s="401">
        <f>SUM(F203)</f>
        <v>1766</v>
      </c>
    </row>
    <row r="203" spans="1:6" ht="18" customHeight="1">
      <c r="A203" s="257" t="s">
        <v>307</v>
      </c>
      <c r="B203" s="403" t="s">
        <v>489</v>
      </c>
      <c r="C203" s="403" t="s">
        <v>306</v>
      </c>
      <c r="D203" s="403"/>
      <c r="E203" s="404">
        <v>1766</v>
      </c>
      <c r="F203" s="404">
        <v>1766</v>
      </c>
    </row>
    <row r="204" spans="1:6" ht="43.5" customHeight="1">
      <c r="A204" s="400" t="s">
        <v>418</v>
      </c>
      <c r="B204" s="402"/>
      <c r="C204" s="402" t="s">
        <v>594</v>
      </c>
      <c r="D204" s="402"/>
      <c r="E204" s="401">
        <f>SUM(E206)</f>
        <v>1872</v>
      </c>
      <c r="F204" s="401">
        <f>SUM(F206)</f>
        <v>1872</v>
      </c>
    </row>
    <row r="205" spans="1:6" ht="31.5" customHeight="1">
      <c r="A205" s="400" t="s">
        <v>539</v>
      </c>
      <c r="B205" s="402" t="s">
        <v>488</v>
      </c>
      <c r="C205" s="402" t="s">
        <v>594</v>
      </c>
      <c r="D205" s="402"/>
      <c r="E205" s="401">
        <f>SUM(E206)</f>
        <v>1872</v>
      </c>
      <c r="F205" s="401">
        <f>SUM(F206)</f>
        <v>1872</v>
      </c>
    </row>
    <row r="206" spans="1:6" ht="33.75" customHeight="1">
      <c r="A206" s="257" t="s">
        <v>593</v>
      </c>
      <c r="B206" s="403" t="s">
        <v>492</v>
      </c>
      <c r="C206" s="403" t="s">
        <v>594</v>
      </c>
      <c r="D206" s="403"/>
      <c r="E206" s="404">
        <v>1872</v>
      </c>
      <c r="F206" s="404">
        <v>1872</v>
      </c>
    </row>
    <row r="207" spans="1:6" ht="39.75" customHeight="1">
      <c r="A207" s="400" t="s">
        <v>595</v>
      </c>
      <c r="B207" s="402"/>
      <c r="C207" s="402" t="s">
        <v>596</v>
      </c>
      <c r="D207" s="402"/>
      <c r="E207" s="401">
        <f>SUM(E208)</f>
        <v>36510</v>
      </c>
      <c r="F207" s="401">
        <f>SUM(F208)</f>
        <v>36510</v>
      </c>
    </row>
    <row r="208" spans="1:6" ht="24" customHeight="1">
      <c r="A208" s="400" t="s">
        <v>540</v>
      </c>
      <c r="B208" s="402" t="s">
        <v>496</v>
      </c>
      <c r="C208" s="402" t="s">
        <v>596</v>
      </c>
      <c r="D208" s="402"/>
      <c r="E208" s="401">
        <f>SUM(E209:E209)</f>
        <v>36510</v>
      </c>
      <c r="F208" s="401">
        <f>SUM(F209:F209)</f>
        <v>36510</v>
      </c>
    </row>
    <row r="209" spans="1:6" ht="20.25" customHeight="1">
      <c r="A209" s="257" t="s">
        <v>419</v>
      </c>
      <c r="B209" s="403" t="s">
        <v>500</v>
      </c>
      <c r="C209" s="403" t="s">
        <v>596</v>
      </c>
      <c r="D209" s="426"/>
      <c r="E209" s="404">
        <v>36510</v>
      </c>
      <c r="F209" s="404">
        <v>36510</v>
      </c>
    </row>
    <row r="210" spans="1:6" ht="39" customHeight="1">
      <c r="A210" s="411" t="s">
        <v>617</v>
      </c>
      <c r="B210" s="402"/>
      <c r="C210" s="402" t="s">
        <v>598</v>
      </c>
      <c r="D210" s="402"/>
      <c r="E210" s="401">
        <f>SUM(E211,E213)</f>
        <v>9106</v>
      </c>
      <c r="F210" s="401">
        <f>SUM(F211,F213)</f>
        <v>9106</v>
      </c>
    </row>
    <row r="211" spans="1:6" ht="18" customHeight="1">
      <c r="A211" s="400" t="s">
        <v>538</v>
      </c>
      <c r="B211" s="402" t="s">
        <v>496</v>
      </c>
      <c r="C211" s="402" t="s">
        <v>598</v>
      </c>
      <c r="D211" s="402"/>
      <c r="E211" s="401">
        <f>SUM(E212)</f>
        <v>7541</v>
      </c>
      <c r="F211" s="401">
        <f>SUM(F212)</f>
        <v>7541</v>
      </c>
    </row>
    <row r="212" spans="1:6" ht="33" customHeight="1">
      <c r="A212" s="405" t="s">
        <v>428</v>
      </c>
      <c r="B212" s="403" t="s">
        <v>521</v>
      </c>
      <c r="C212" s="403" t="s">
        <v>598</v>
      </c>
      <c r="D212" s="403"/>
      <c r="E212" s="404">
        <v>7541</v>
      </c>
      <c r="F212" s="404">
        <v>7541</v>
      </c>
    </row>
    <row r="213" spans="1:6" ht="33.75" customHeight="1">
      <c r="A213" s="400" t="s">
        <v>537</v>
      </c>
      <c r="B213" s="402" t="s">
        <v>75</v>
      </c>
      <c r="C213" s="402" t="s">
        <v>598</v>
      </c>
      <c r="D213" s="403"/>
      <c r="E213" s="401">
        <f>SUM(E214)</f>
        <v>1565</v>
      </c>
      <c r="F213" s="401">
        <f>SUM(F214)</f>
        <v>1565</v>
      </c>
    </row>
    <row r="214" spans="1:6" ht="38.25" customHeight="1">
      <c r="A214" s="257" t="s">
        <v>429</v>
      </c>
      <c r="B214" s="403" t="s">
        <v>503</v>
      </c>
      <c r="C214" s="403" t="s">
        <v>598</v>
      </c>
      <c r="D214" s="403"/>
      <c r="E214" s="404">
        <v>1565</v>
      </c>
      <c r="F214" s="404">
        <v>1565</v>
      </c>
    </row>
    <row r="215" spans="1:6" ht="27" customHeight="1">
      <c r="A215" s="400" t="s">
        <v>537</v>
      </c>
      <c r="B215" s="403" t="s">
        <v>510</v>
      </c>
      <c r="C215" s="403" t="s">
        <v>296</v>
      </c>
      <c r="D215" s="403"/>
      <c r="E215" s="401">
        <f>E216</f>
        <v>382.5</v>
      </c>
      <c r="F215" s="401">
        <f>F216</f>
        <v>382.5</v>
      </c>
    </row>
    <row r="216" spans="1:6" ht="20.25" customHeight="1">
      <c r="A216" s="216" t="s">
        <v>430</v>
      </c>
      <c r="B216" s="403" t="s">
        <v>511</v>
      </c>
      <c r="C216" s="403" t="s">
        <v>296</v>
      </c>
      <c r="D216" s="403"/>
      <c r="E216" s="404">
        <v>382.5</v>
      </c>
      <c r="F216" s="404">
        <v>382.5</v>
      </c>
    </row>
    <row r="217" spans="1:6" ht="22.5" customHeight="1">
      <c r="A217" s="400" t="s">
        <v>541</v>
      </c>
      <c r="B217" s="402" t="s">
        <v>496</v>
      </c>
      <c r="C217" s="402" t="s">
        <v>627</v>
      </c>
      <c r="D217" s="402"/>
      <c r="E217" s="401">
        <f>SUM(E218)</f>
        <v>6106</v>
      </c>
      <c r="F217" s="401">
        <f>SUM(F218)</f>
        <v>6106</v>
      </c>
    </row>
    <row r="218" spans="1:6" ht="23.25" customHeight="1">
      <c r="A218" s="400" t="s">
        <v>538</v>
      </c>
      <c r="B218" s="403" t="s">
        <v>525</v>
      </c>
      <c r="C218" s="403" t="s">
        <v>627</v>
      </c>
      <c r="D218" s="403"/>
      <c r="E218" s="404">
        <f>SUM(E219)</f>
        <v>6106</v>
      </c>
      <c r="F218" s="404">
        <f>SUM(F219)</f>
        <v>6106</v>
      </c>
    </row>
    <row r="219" spans="1:6" ht="38.25" customHeight="1">
      <c r="A219" s="257" t="s">
        <v>309</v>
      </c>
      <c r="B219" s="403" t="s">
        <v>525</v>
      </c>
      <c r="C219" s="403" t="s">
        <v>627</v>
      </c>
      <c r="D219" s="426"/>
      <c r="E219" s="404">
        <v>6106</v>
      </c>
      <c r="F219" s="404">
        <v>6106</v>
      </c>
    </row>
    <row r="220" spans="1:6" ht="21.75" customHeight="1">
      <c r="A220" s="400" t="s">
        <v>538</v>
      </c>
      <c r="B220" s="402" t="s">
        <v>654</v>
      </c>
      <c r="C220" s="402" t="s">
        <v>146</v>
      </c>
      <c r="D220" s="402"/>
      <c r="E220" s="401">
        <f>SUM(E221)</f>
        <v>3045</v>
      </c>
      <c r="F220" s="401">
        <f>SUM(F221)</f>
        <v>3045</v>
      </c>
    </row>
    <row r="221" spans="1:6" ht="30" customHeight="1">
      <c r="A221" s="216" t="s">
        <v>54</v>
      </c>
      <c r="B221" s="403" t="s">
        <v>655</v>
      </c>
      <c r="C221" s="403" t="s">
        <v>146</v>
      </c>
      <c r="D221" s="403"/>
      <c r="E221" s="404">
        <v>3045</v>
      </c>
      <c r="F221" s="404">
        <v>3045</v>
      </c>
    </row>
    <row r="222" spans="1:6" ht="33.75" customHeight="1">
      <c r="A222" s="400" t="s">
        <v>538</v>
      </c>
      <c r="B222" s="402" t="s">
        <v>496</v>
      </c>
      <c r="C222" s="402" t="s">
        <v>233</v>
      </c>
      <c r="D222" s="402"/>
      <c r="E222" s="401">
        <f>SUM(E223)</f>
        <v>1578</v>
      </c>
      <c r="F222" s="401">
        <f>SUM(F223)</f>
        <v>1578</v>
      </c>
    </row>
    <row r="223" spans="1:6" ht="27" customHeight="1">
      <c r="A223" s="216" t="s">
        <v>436</v>
      </c>
      <c r="B223" s="403" t="s">
        <v>659</v>
      </c>
      <c r="C223" s="403" t="s">
        <v>233</v>
      </c>
      <c r="D223" s="403"/>
      <c r="E223" s="404">
        <v>1578</v>
      </c>
      <c r="F223" s="404">
        <v>1578</v>
      </c>
    </row>
    <row r="224" spans="1:6" ht="27" customHeight="1">
      <c r="A224" s="192" t="s">
        <v>24</v>
      </c>
      <c r="B224" s="403"/>
      <c r="C224" s="403"/>
      <c r="D224" s="403"/>
      <c r="E224" s="401">
        <f>SUM(E227,E230,E232,E234,E236,E238)+E225</f>
        <v>43433.899999999994</v>
      </c>
      <c r="F224" s="401">
        <f>SUM(F227,F230,F232,F234,F236,F238)+F225</f>
        <v>43532.2</v>
      </c>
    </row>
    <row r="225" spans="1:6" ht="22.5" hidden="1" customHeight="1">
      <c r="A225" s="427" t="s">
        <v>1188</v>
      </c>
      <c r="B225" s="428"/>
      <c r="C225" s="429" t="s">
        <v>1170</v>
      </c>
      <c r="D225" s="403"/>
      <c r="E225" s="430">
        <f>E226</f>
        <v>0</v>
      </c>
      <c r="F225" s="430">
        <f>F226</f>
        <v>0</v>
      </c>
    </row>
    <row r="226" spans="1:6" ht="34.5" hidden="1" customHeight="1">
      <c r="A226" s="257" t="s">
        <v>422</v>
      </c>
      <c r="B226" s="428" t="s">
        <v>1187</v>
      </c>
      <c r="C226" s="428" t="s">
        <v>1170</v>
      </c>
      <c r="D226" s="403"/>
      <c r="E226" s="417"/>
      <c r="F226" s="417"/>
    </row>
    <row r="227" spans="1:6" ht="24.75" customHeight="1">
      <c r="A227" s="431" t="s">
        <v>99</v>
      </c>
      <c r="B227" s="402"/>
      <c r="C227" s="402" t="s">
        <v>98</v>
      </c>
      <c r="D227" s="403"/>
      <c r="E227" s="401">
        <f>SUM(E228)</f>
        <v>335</v>
      </c>
      <c r="F227" s="401">
        <f>SUM(F228)</f>
        <v>335</v>
      </c>
    </row>
    <row r="228" spans="1:6" ht="30" customHeight="1">
      <c r="A228" s="431" t="s">
        <v>676</v>
      </c>
      <c r="B228" s="402" t="s">
        <v>505</v>
      </c>
      <c r="C228" s="402" t="s">
        <v>98</v>
      </c>
      <c r="D228" s="403"/>
      <c r="E228" s="404">
        <f>SUM(E229)</f>
        <v>335</v>
      </c>
      <c r="F228" s="404">
        <f>SUM(F229)</f>
        <v>335</v>
      </c>
    </row>
    <row r="229" spans="1:6" ht="20.25" customHeight="1">
      <c r="A229" s="432" t="s">
        <v>385</v>
      </c>
      <c r="B229" s="403" t="s">
        <v>766</v>
      </c>
      <c r="C229" s="403" t="s">
        <v>98</v>
      </c>
      <c r="D229" s="403"/>
      <c r="E229" s="404">
        <v>335</v>
      </c>
      <c r="F229" s="404">
        <v>335</v>
      </c>
    </row>
    <row r="230" spans="1:6" ht="24" customHeight="1">
      <c r="A230" s="400" t="s">
        <v>52</v>
      </c>
      <c r="B230" s="402" t="s">
        <v>507</v>
      </c>
      <c r="C230" s="402" t="s">
        <v>599</v>
      </c>
      <c r="D230" s="402"/>
      <c r="E230" s="401">
        <f>E231</f>
        <v>3000</v>
      </c>
      <c r="F230" s="401">
        <f>F231</f>
        <v>3000</v>
      </c>
    </row>
    <row r="231" spans="1:6" ht="19.5" customHeight="1">
      <c r="A231" s="257" t="s">
        <v>600</v>
      </c>
      <c r="B231" s="403" t="s">
        <v>508</v>
      </c>
      <c r="C231" s="403" t="s">
        <v>599</v>
      </c>
      <c r="D231" s="403"/>
      <c r="E231" s="404">
        <v>3000</v>
      </c>
      <c r="F231" s="404">
        <v>3000</v>
      </c>
    </row>
    <row r="232" spans="1:6" ht="36">
      <c r="A232" s="124" t="s">
        <v>435</v>
      </c>
      <c r="B232" s="402" t="s">
        <v>644</v>
      </c>
      <c r="C232" s="402" t="s">
        <v>605</v>
      </c>
      <c r="D232" s="402"/>
      <c r="E232" s="401">
        <f>SUM(E233)</f>
        <v>2911.7</v>
      </c>
      <c r="F232" s="401">
        <f>SUM(F233)</f>
        <v>3010</v>
      </c>
    </row>
    <row r="233" spans="1:6" ht="21" customHeight="1">
      <c r="A233" s="216" t="s">
        <v>208</v>
      </c>
      <c r="B233" s="403" t="s">
        <v>644</v>
      </c>
      <c r="C233" s="403" t="s">
        <v>605</v>
      </c>
      <c r="D233" s="403" t="s">
        <v>209</v>
      </c>
      <c r="E233" s="404">
        <v>2911.7</v>
      </c>
      <c r="F233" s="404">
        <v>3010</v>
      </c>
    </row>
    <row r="234" spans="1:6" ht="22.5" customHeight="1">
      <c r="A234" s="400" t="s">
        <v>568</v>
      </c>
      <c r="B234" s="402" t="s">
        <v>666</v>
      </c>
      <c r="C234" s="402" t="s">
        <v>624</v>
      </c>
      <c r="D234" s="402"/>
      <c r="E234" s="401">
        <f>SUM(E235)</f>
        <v>4000</v>
      </c>
      <c r="F234" s="401">
        <f>SUM(F235)</f>
        <v>4000</v>
      </c>
    </row>
    <row r="235" spans="1:6" ht="25.5" customHeight="1">
      <c r="A235" s="257" t="s">
        <v>383</v>
      </c>
      <c r="B235" s="403" t="s">
        <v>667</v>
      </c>
      <c r="C235" s="403" t="s">
        <v>624</v>
      </c>
      <c r="D235" s="403" t="s">
        <v>207</v>
      </c>
      <c r="E235" s="404">
        <v>4000</v>
      </c>
      <c r="F235" s="404">
        <v>4000</v>
      </c>
    </row>
    <row r="236" spans="1:6" ht="29.25" customHeight="1">
      <c r="A236" s="418" t="s">
        <v>234</v>
      </c>
      <c r="B236" s="402" t="s">
        <v>669</v>
      </c>
      <c r="C236" s="402" t="s">
        <v>623</v>
      </c>
      <c r="D236" s="402"/>
      <c r="E236" s="401">
        <f>SUM(E237)</f>
        <v>0</v>
      </c>
      <c r="F236" s="401">
        <f>SUM(F237)</f>
        <v>0</v>
      </c>
    </row>
    <row r="237" spans="1:6" ht="21" customHeight="1">
      <c r="A237" s="122" t="s">
        <v>560</v>
      </c>
      <c r="B237" s="403" t="s">
        <v>669</v>
      </c>
      <c r="C237" s="403" t="s">
        <v>623</v>
      </c>
      <c r="D237" s="403" t="s">
        <v>204</v>
      </c>
      <c r="E237" s="404">
        <v>0</v>
      </c>
      <c r="F237" s="404">
        <v>0</v>
      </c>
    </row>
    <row r="238" spans="1:6" ht="52.5" customHeight="1">
      <c r="A238" s="124" t="s">
        <v>354</v>
      </c>
      <c r="B238" s="402"/>
      <c r="C238" s="402" t="s">
        <v>353</v>
      </c>
      <c r="D238" s="402"/>
      <c r="E238" s="401">
        <f>SUM(E239)</f>
        <v>33187.199999999997</v>
      </c>
      <c r="F238" s="401">
        <f>SUM(F239)</f>
        <v>33187.199999999997</v>
      </c>
    </row>
    <row r="239" spans="1:6" ht="44.25" customHeight="1">
      <c r="A239" s="418" t="s">
        <v>549</v>
      </c>
      <c r="B239" s="402"/>
      <c r="C239" s="402" t="s">
        <v>235</v>
      </c>
      <c r="D239" s="402"/>
      <c r="E239" s="401">
        <f>E240</f>
        <v>33187.199999999997</v>
      </c>
      <c r="F239" s="401">
        <f>F240</f>
        <v>33187.199999999997</v>
      </c>
    </row>
    <row r="240" spans="1:6" ht="21" customHeight="1">
      <c r="A240" s="400" t="s">
        <v>24</v>
      </c>
      <c r="B240" s="402" t="s">
        <v>506</v>
      </c>
      <c r="C240" s="402" t="s">
        <v>235</v>
      </c>
      <c r="D240" s="402"/>
      <c r="E240" s="401">
        <f>SUM(E241,E246)</f>
        <v>33187.199999999997</v>
      </c>
      <c r="F240" s="401">
        <f>SUM(F241,F246)</f>
        <v>33187.199999999997</v>
      </c>
    </row>
    <row r="241" spans="1:6" ht="25.5" customHeight="1">
      <c r="A241" s="124" t="s">
        <v>192</v>
      </c>
      <c r="B241" s="402" t="s">
        <v>524</v>
      </c>
      <c r="C241" s="402" t="s">
        <v>235</v>
      </c>
      <c r="D241" s="402"/>
      <c r="E241" s="401">
        <f>SUM(E242,E244)</f>
        <v>22562.2</v>
      </c>
      <c r="F241" s="401">
        <f>SUM(F242,F244)</f>
        <v>22562.2</v>
      </c>
    </row>
    <row r="242" spans="1:6" ht="41.25" customHeight="1">
      <c r="A242" s="425" t="s">
        <v>195</v>
      </c>
      <c r="B242" s="403" t="s">
        <v>755</v>
      </c>
      <c r="C242" s="403" t="s">
        <v>235</v>
      </c>
      <c r="D242" s="403"/>
      <c r="E242" s="404">
        <f>SUM(E243)</f>
        <v>695.2</v>
      </c>
      <c r="F242" s="404">
        <f>SUM(F243)</f>
        <v>695.2</v>
      </c>
    </row>
    <row r="243" spans="1:6" ht="25.5" customHeight="1">
      <c r="A243" s="425" t="s">
        <v>609</v>
      </c>
      <c r="B243" s="403" t="s">
        <v>755</v>
      </c>
      <c r="C243" s="403" t="s">
        <v>235</v>
      </c>
      <c r="D243" s="403" t="s">
        <v>608</v>
      </c>
      <c r="E243" s="417">
        <v>695.2</v>
      </c>
      <c r="F243" s="417">
        <v>695.2</v>
      </c>
    </row>
    <row r="244" spans="1:6" ht="24">
      <c r="A244" s="425" t="s">
        <v>196</v>
      </c>
      <c r="B244" s="416" t="s">
        <v>670</v>
      </c>
      <c r="C244" s="416" t="s">
        <v>235</v>
      </c>
      <c r="D244" s="416"/>
      <c r="E244" s="404">
        <f>SUM(E245)</f>
        <v>21867</v>
      </c>
      <c r="F244" s="404">
        <f>SUM(F245)</f>
        <v>21867</v>
      </c>
    </row>
    <row r="245" spans="1:6" ht="20.25" customHeight="1">
      <c r="A245" s="425" t="s">
        <v>609</v>
      </c>
      <c r="B245" s="416" t="s">
        <v>670</v>
      </c>
      <c r="C245" s="416" t="s">
        <v>235</v>
      </c>
      <c r="D245" s="416" t="s">
        <v>608</v>
      </c>
      <c r="E245" s="417">
        <v>21867</v>
      </c>
      <c r="F245" s="417">
        <v>21867</v>
      </c>
    </row>
    <row r="246" spans="1:6" ht="27" customHeight="1">
      <c r="A246" s="124" t="s">
        <v>198</v>
      </c>
      <c r="B246" s="402" t="s">
        <v>645</v>
      </c>
      <c r="C246" s="402" t="s">
        <v>235</v>
      </c>
      <c r="D246" s="402"/>
      <c r="E246" s="401">
        <f>SUM(E247,E249)</f>
        <v>10625</v>
      </c>
      <c r="F246" s="401">
        <f>SUM(F247,F249)</f>
        <v>10625</v>
      </c>
    </row>
    <row r="247" spans="1:6" ht="36">
      <c r="A247" s="425" t="s">
        <v>194</v>
      </c>
      <c r="B247" s="403" t="s">
        <v>756</v>
      </c>
      <c r="C247" s="403" t="s">
        <v>235</v>
      </c>
      <c r="D247" s="403"/>
      <c r="E247" s="404">
        <f>SUM(E248)</f>
        <v>2492</v>
      </c>
      <c r="F247" s="404">
        <f>SUM(F248)</f>
        <v>2492</v>
      </c>
    </row>
    <row r="248" spans="1:6" ht="28.5" customHeight="1">
      <c r="A248" s="425" t="s">
        <v>609</v>
      </c>
      <c r="B248" s="403" t="s">
        <v>756</v>
      </c>
      <c r="C248" s="403" t="s">
        <v>235</v>
      </c>
      <c r="D248" s="403" t="s">
        <v>608</v>
      </c>
      <c r="E248" s="404">
        <v>2492</v>
      </c>
      <c r="F248" s="404">
        <v>2492</v>
      </c>
    </row>
    <row r="249" spans="1:6" ht="39.75" customHeight="1">
      <c r="A249" s="425" t="s">
        <v>1274</v>
      </c>
      <c r="B249" s="416" t="s">
        <v>671</v>
      </c>
      <c r="C249" s="416" t="s">
        <v>235</v>
      </c>
      <c r="D249" s="416"/>
      <c r="E249" s="404">
        <f>SUM(E250)</f>
        <v>8133</v>
      </c>
      <c r="F249" s="404">
        <f>SUM(F250)</f>
        <v>8133</v>
      </c>
    </row>
    <row r="250" spans="1:6" ht="27.75" customHeight="1">
      <c r="A250" s="425" t="s">
        <v>609</v>
      </c>
      <c r="B250" s="416" t="s">
        <v>671</v>
      </c>
      <c r="C250" s="416" t="s">
        <v>235</v>
      </c>
      <c r="D250" s="416" t="s">
        <v>608</v>
      </c>
      <c r="E250" s="417">
        <v>8133</v>
      </c>
      <c r="F250" s="417">
        <v>8133</v>
      </c>
    </row>
    <row r="251" spans="1:6" ht="23.25" customHeight="1">
      <c r="A251" s="248" t="s">
        <v>1086</v>
      </c>
      <c r="B251" s="433"/>
      <c r="C251" s="433"/>
      <c r="D251" s="426"/>
      <c r="E251" s="295">
        <v>12528</v>
      </c>
      <c r="F251" s="295">
        <v>23973</v>
      </c>
    </row>
    <row r="252" spans="1:6" hidden="1">
      <c r="A252" s="249"/>
      <c r="B252" s="416"/>
      <c r="C252" s="416"/>
      <c r="D252" s="416"/>
      <c r="E252" s="412"/>
      <c r="F252" s="412"/>
    </row>
  </sheetData>
  <mergeCells count="5">
    <mergeCell ref="E5:F5"/>
    <mergeCell ref="C4:F4"/>
    <mergeCell ref="B3:F3"/>
    <mergeCell ref="A2:F2"/>
    <mergeCell ref="A6:F6"/>
  </mergeCells>
  <pageMargins left="0.9055118110236221" right="0" top="0.55118110236220474" bottom="0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topLeftCell="A7" workbookViewId="0">
      <selection activeCell="D29" sqref="D29"/>
    </sheetView>
  </sheetViews>
  <sheetFormatPr defaultRowHeight="14.25"/>
  <cols>
    <col min="2" max="2" width="45.5703125" customWidth="1"/>
    <col min="3" max="3" width="15.5703125" style="38" customWidth="1"/>
    <col min="4" max="4" width="12.85546875" customWidth="1"/>
    <col min="5" max="5" width="11.5703125" style="1" customWidth="1"/>
    <col min="6" max="6" width="14.85546875" hidden="1" customWidth="1"/>
    <col min="7" max="7" width="7.140625" customWidth="1"/>
  </cols>
  <sheetData>
    <row r="1" spans="1:7">
      <c r="E1" s="104" t="s">
        <v>1244</v>
      </c>
    </row>
    <row r="2" spans="1:7" ht="12.75">
      <c r="A2" s="504" t="s">
        <v>1084</v>
      </c>
      <c r="B2" s="504"/>
      <c r="C2" s="504"/>
      <c r="D2" s="504"/>
      <c r="E2" s="504"/>
      <c r="F2" s="13"/>
      <c r="G2" s="13"/>
    </row>
    <row r="3" spans="1:7" ht="45.75" customHeight="1">
      <c r="A3" s="499" t="s">
        <v>1338</v>
      </c>
      <c r="B3" s="499"/>
      <c r="C3" s="499"/>
      <c r="D3" s="499"/>
      <c r="E3" s="499"/>
      <c r="F3" s="91"/>
      <c r="G3" s="88"/>
    </row>
    <row r="4" spans="1:7" ht="16.5" customHeight="1">
      <c r="A4" s="78"/>
      <c r="B4" s="78"/>
      <c r="C4" s="470"/>
      <c r="D4" s="470"/>
      <c r="E4" s="470"/>
      <c r="F4" s="470"/>
    </row>
    <row r="5" spans="1:7" ht="21" customHeight="1">
      <c r="A5" s="513"/>
      <c r="B5" s="513"/>
      <c r="C5" s="513"/>
      <c r="D5" s="513"/>
      <c r="E5" s="108" t="s">
        <v>413</v>
      </c>
    </row>
    <row r="6" spans="1:7" ht="43.5" customHeight="1">
      <c r="A6" s="522" t="s">
        <v>1339</v>
      </c>
      <c r="B6" s="522"/>
      <c r="C6" s="522"/>
      <c r="D6" s="522"/>
      <c r="E6" s="523"/>
    </row>
    <row r="7" spans="1:7" ht="19.5" customHeight="1">
      <c r="A7" s="36"/>
      <c r="B7" s="36"/>
      <c r="C7" s="524" t="s">
        <v>572</v>
      </c>
      <c r="D7" s="524"/>
      <c r="E7" s="525"/>
    </row>
    <row r="8" spans="1:7" ht="18.75" customHeight="1">
      <c r="A8" s="514" t="s">
        <v>355</v>
      </c>
      <c r="B8" s="514" t="s">
        <v>375</v>
      </c>
      <c r="C8" s="518" t="s">
        <v>29</v>
      </c>
      <c r="D8" s="520" t="s">
        <v>607</v>
      </c>
      <c r="E8" s="516" t="s">
        <v>1273</v>
      </c>
    </row>
    <row r="9" spans="1:7" ht="41.25" customHeight="1">
      <c r="A9" s="515"/>
      <c r="B9" s="515"/>
      <c r="C9" s="519"/>
      <c r="D9" s="521"/>
      <c r="E9" s="517"/>
    </row>
    <row r="10" spans="1:7" ht="22.5" customHeight="1">
      <c r="A10" s="17">
        <v>1</v>
      </c>
      <c r="B10" s="67" t="s">
        <v>356</v>
      </c>
      <c r="C10" s="449">
        <v>2720</v>
      </c>
      <c r="D10" s="89">
        <v>267.7</v>
      </c>
      <c r="E10" s="89">
        <f t="shared" ref="E10:E27" si="0">SUM(C10:D10)</f>
        <v>2987.7</v>
      </c>
    </row>
    <row r="11" spans="1:7" ht="21.75" customHeight="1">
      <c r="A11" s="17">
        <v>2</v>
      </c>
      <c r="B11" s="67" t="s">
        <v>357</v>
      </c>
      <c r="C11" s="449">
        <v>1342</v>
      </c>
      <c r="D11" s="89">
        <v>160.5</v>
      </c>
      <c r="E11" s="89">
        <f t="shared" si="0"/>
        <v>1502.5</v>
      </c>
    </row>
    <row r="12" spans="1:7" ht="21.75" customHeight="1">
      <c r="A12" s="17">
        <v>3</v>
      </c>
      <c r="B12" s="67" t="s">
        <v>358</v>
      </c>
      <c r="C12" s="449">
        <v>250</v>
      </c>
      <c r="D12" s="89"/>
      <c r="E12" s="89">
        <f t="shared" si="0"/>
        <v>250</v>
      </c>
    </row>
    <row r="13" spans="1:7" ht="21" customHeight="1">
      <c r="A13" s="17">
        <v>4</v>
      </c>
      <c r="B13" s="67" t="s">
        <v>359</v>
      </c>
      <c r="C13" s="449">
        <v>1326</v>
      </c>
      <c r="D13" s="89">
        <v>150.4</v>
      </c>
      <c r="E13" s="89">
        <f t="shared" si="0"/>
        <v>1476.4</v>
      </c>
    </row>
    <row r="14" spans="1:7" ht="21" customHeight="1">
      <c r="A14" s="17">
        <v>5</v>
      </c>
      <c r="B14" s="67" t="s">
        <v>360</v>
      </c>
      <c r="C14" s="449">
        <v>250</v>
      </c>
      <c r="D14" s="89"/>
      <c r="E14" s="89">
        <f t="shared" si="0"/>
        <v>250</v>
      </c>
    </row>
    <row r="15" spans="1:7" ht="20.25" customHeight="1">
      <c r="A15" s="17">
        <v>6</v>
      </c>
      <c r="B15" s="67" t="s">
        <v>361</v>
      </c>
      <c r="C15" s="449">
        <v>1039</v>
      </c>
      <c r="D15" s="89">
        <v>185.6</v>
      </c>
      <c r="E15" s="89">
        <f t="shared" si="0"/>
        <v>1224.5999999999999</v>
      </c>
    </row>
    <row r="16" spans="1:7" ht="22.5" customHeight="1">
      <c r="A16" s="17">
        <v>7</v>
      </c>
      <c r="B16" s="67" t="s">
        <v>362</v>
      </c>
      <c r="C16" s="449">
        <v>1505</v>
      </c>
      <c r="D16" s="89">
        <v>161.4</v>
      </c>
      <c r="E16" s="89">
        <f t="shared" si="0"/>
        <v>1666.4</v>
      </c>
    </row>
    <row r="17" spans="1:5" ht="21.75" customHeight="1">
      <c r="A17" s="17">
        <v>8</v>
      </c>
      <c r="B17" s="67" t="s">
        <v>363</v>
      </c>
      <c r="C17" s="449">
        <v>1505</v>
      </c>
      <c r="D17" s="89">
        <v>105.2</v>
      </c>
      <c r="E17" s="89">
        <f t="shared" si="0"/>
        <v>1610.2</v>
      </c>
    </row>
    <row r="18" spans="1:5" ht="21.75" customHeight="1">
      <c r="A18" s="17">
        <v>9</v>
      </c>
      <c r="B18" s="67" t="s">
        <v>364</v>
      </c>
      <c r="C18" s="449">
        <v>941</v>
      </c>
      <c r="D18" s="89">
        <v>10.5</v>
      </c>
      <c r="E18" s="89">
        <f t="shared" si="0"/>
        <v>951.5</v>
      </c>
    </row>
    <row r="19" spans="1:5" ht="21.75" customHeight="1">
      <c r="A19" s="17">
        <v>10</v>
      </c>
      <c r="B19" s="67" t="s">
        <v>477</v>
      </c>
      <c r="C19" s="449">
        <v>700</v>
      </c>
      <c r="D19" s="89"/>
      <c r="E19" s="89">
        <f t="shared" si="0"/>
        <v>700</v>
      </c>
    </row>
    <row r="20" spans="1:5" ht="20.25" customHeight="1">
      <c r="A20" s="17">
        <v>11</v>
      </c>
      <c r="B20" s="67" t="s">
        <v>400</v>
      </c>
      <c r="C20" s="449">
        <v>4504</v>
      </c>
      <c r="D20" s="89">
        <v>366.4</v>
      </c>
      <c r="E20" s="89">
        <f t="shared" ref="E20:E25" si="1">SUM(C20:D20)</f>
        <v>4870.3999999999996</v>
      </c>
    </row>
    <row r="21" spans="1:5" ht="20.25" customHeight="1">
      <c r="A21" s="17">
        <v>12</v>
      </c>
      <c r="B21" s="67" t="s">
        <v>401</v>
      </c>
      <c r="C21" s="449">
        <v>1524</v>
      </c>
      <c r="D21" s="89">
        <v>64.599999999999994</v>
      </c>
      <c r="E21" s="89">
        <f t="shared" si="1"/>
        <v>1588.6</v>
      </c>
    </row>
    <row r="22" spans="1:5" ht="21.75" customHeight="1">
      <c r="A22" s="17">
        <v>13</v>
      </c>
      <c r="B22" s="67" t="s">
        <v>365</v>
      </c>
      <c r="C22" s="449">
        <v>1235</v>
      </c>
      <c r="D22" s="89">
        <v>26.5</v>
      </c>
      <c r="E22" s="89">
        <f t="shared" si="1"/>
        <v>1261.5</v>
      </c>
    </row>
    <row r="23" spans="1:5" ht="20.25" customHeight="1">
      <c r="A23" s="17">
        <v>14</v>
      </c>
      <c r="B23" s="67" t="s">
        <v>397</v>
      </c>
      <c r="C23" s="449"/>
      <c r="D23" s="89"/>
      <c r="E23" s="89">
        <f t="shared" si="1"/>
        <v>0</v>
      </c>
    </row>
    <row r="24" spans="1:5" ht="19.5" customHeight="1">
      <c r="A24" s="17">
        <v>15</v>
      </c>
      <c r="B24" s="67" t="s">
        <v>398</v>
      </c>
      <c r="C24" s="449">
        <v>250</v>
      </c>
      <c r="D24" s="89"/>
      <c r="E24" s="89">
        <f t="shared" si="1"/>
        <v>250</v>
      </c>
    </row>
    <row r="25" spans="1:5" ht="21" customHeight="1">
      <c r="A25" s="17">
        <v>16</v>
      </c>
      <c r="B25" s="67" t="s">
        <v>399</v>
      </c>
      <c r="C25" s="449">
        <v>428</v>
      </c>
      <c r="D25" s="89"/>
      <c r="E25" s="89">
        <f t="shared" si="1"/>
        <v>428</v>
      </c>
    </row>
    <row r="26" spans="1:5" ht="21" customHeight="1">
      <c r="A26" s="17">
        <v>17</v>
      </c>
      <c r="B26" s="67" t="s">
        <v>402</v>
      </c>
      <c r="C26" s="449">
        <v>2348</v>
      </c>
      <c r="D26" s="89"/>
      <c r="E26" s="89">
        <f>SUM(C26:D26)</f>
        <v>2348</v>
      </c>
    </row>
    <row r="27" spans="1:5" ht="22.5" customHeight="1">
      <c r="A27" s="17">
        <v>18</v>
      </c>
      <c r="B27" s="67" t="s">
        <v>403</v>
      </c>
      <c r="C27" s="449">
        <v>8133</v>
      </c>
      <c r="D27" s="89">
        <v>2485.1999999999998</v>
      </c>
      <c r="E27" s="89">
        <f t="shared" si="0"/>
        <v>10618.2</v>
      </c>
    </row>
    <row r="28" spans="1:5" ht="22.5" customHeight="1">
      <c r="A28" s="17"/>
      <c r="B28" s="67"/>
      <c r="C28" s="89"/>
      <c r="D28" s="89"/>
      <c r="E28" s="89"/>
    </row>
    <row r="29" spans="1:5" ht="21.75" customHeight="1">
      <c r="A29" s="512" t="s">
        <v>31</v>
      </c>
      <c r="B29" s="512"/>
      <c r="C29" s="81">
        <f>SUM(C10:C28)</f>
        <v>30000</v>
      </c>
      <c r="D29" s="81">
        <f>SUM(D10:D27)</f>
        <v>3983.9999999999995</v>
      </c>
      <c r="E29" s="81">
        <f>SUM(E10:E28)</f>
        <v>33984</v>
      </c>
    </row>
    <row r="30" spans="1:5">
      <c r="A30" s="32"/>
      <c r="B30" s="32"/>
      <c r="C30" s="450"/>
      <c r="D30" s="297"/>
      <c r="E30" s="349"/>
    </row>
    <row r="31" spans="1:5">
      <c r="A31" s="32"/>
      <c r="B31" s="32"/>
    </row>
    <row r="32" spans="1:5">
      <c r="A32" s="32"/>
      <c r="B32" s="32"/>
    </row>
    <row r="33" spans="1:2">
      <c r="A33" s="32"/>
      <c r="B33" s="32"/>
    </row>
    <row r="34" spans="1:2">
      <c r="A34" s="32"/>
      <c r="B34" s="32"/>
    </row>
    <row r="35" spans="1:2">
      <c r="A35" s="32"/>
      <c r="B35" s="32"/>
    </row>
    <row r="36" spans="1:2">
      <c r="A36" s="32"/>
      <c r="B36" s="32"/>
    </row>
    <row r="37" spans="1:2">
      <c r="A37" s="32"/>
      <c r="B37" s="32"/>
    </row>
    <row r="38" spans="1:2">
      <c r="A38" s="32"/>
      <c r="B38" s="32"/>
    </row>
    <row r="39" spans="1:2">
      <c r="A39" s="32"/>
      <c r="B39" s="32"/>
    </row>
    <row r="40" spans="1:2">
      <c r="A40" s="32"/>
      <c r="B40" s="32"/>
    </row>
    <row r="41" spans="1:2">
      <c r="A41" s="32"/>
      <c r="B41" s="32"/>
    </row>
    <row r="42" spans="1:2">
      <c r="A42" s="32"/>
      <c r="B42" s="32"/>
    </row>
    <row r="43" spans="1:2">
      <c r="A43" s="32"/>
      <c r="B43" s="32"/>
    </row>
    <row r="44" spans="1:2">
      <c r="A44" s="32"/>
      <c r="B44" s="32"/>
    </row>
  </sheetData>
  <mergeCells count="12">
    <mergeCell ref="A2:E2"/>
    <mergeCell ref="A3:E3"/>
    <mergeCell ref="C4:F4"/>
    <mergeCell ref="A6:E6"/>
    <mergeCell ref="C7:E7"/>
    <mergeCell ref="A29:B29"/>
    <mergeCell ref="A5:D5"/>
    <mergeCell ref="B8:B9"/>
    <mergeCell ref="A8:A9"/>
    <mergeCell ref="E8:E9"/>
    <mergeCell ref="C8:C9"/>
    <mergeCell ref="D8:D9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topLeftCell="A16" workbookViewId="0">
      <selection activeCell="M25" sqref="M25"/>
    </sheetView>
  </sheetViews>
  <sheetFormatPr defaultRowHeight="12.75"/>
  <cols>
    <col min="2" max="2" width="39.7109375" customWidth="1"/>
    <col min="3" max="3" width="11.28515625" style="1" customWidth="1"/>
    <col min="4" max="4" width="10.42578125" style="1" customWidth="1"/>
    <col min="5" max="5" width="9.140625" style="1" customWidth="1"/>
    <col min="6" max="6" width="9.140625" style="1"/>
    <col min="7" max="7" width="10.85546875" style="1" customWidth="1"/>
    <col min="9" max="9" width="4.85546875" hidden="1" customWidth="1"/>
  </cols>
  <sheetData>
    <row r="1" spans="1:9">
      <c r="H1" s="32" t="s">
        <v>1244</v>
      </c>
    </row>
    <row r="2" spans="1:9" ht="18.75" customHeight="1">
      <c r="A2" s="504" t="s">
        <v>1084</v>
      </c>
      <c r="B2" s="504"/>
      <c r="C2" s="504"/>
      <c r="D2" s="504"/>
      <c r="E2" s="504"/>
      <c r="F2" s="504"/>
      <c r="G2" s="504"/>
      <c r="H2" s="533"/>
    </row>
    <row r="3" spans="1:9" ht="56.25" customHeight="1">
      <c r="A3" s="77"/>
      <c r="B3" s="77"/>
      <c r="C3" s="77"/>
      <c r="D3" s="499" t="s">
        <v>1293</v>
      </c>
      <c r="E3" s="540"/>
      <c r="F3" s="540"/>
      <c r="G3" s="540"/>
      <c r="H3" s="540"/>
    </row>
    <row r="4" spans="1:9" ht="14.25" customHeight="1">
      <c r="A4" s="83"/>
      <c r="B4" s="83"/>
      <c r="C4" s="83"/>
      <c r="D4" s="84"/>
      <c r="E4" s="84"/>
      <c r="F4" s="470"/>
      <c r="G4" s="470"/>
      <c r="H4" s="470"/>
      <c r="I4" s="470"/>
    </row>
    <row r="5" spans="1:9" ht="22.5" customHeight="1">
      <c r="A5" s="513"/>
      <c r="B5" s="513"/>
      <c r="C5" s="513"/>
      <c r="D5" s="513"/>
      <c r="E5" s="513"/>
      <c r="F5" s="513"/>
      <c r="G5" s="534" t="s">
        <v>1014</v>
      </c>
      <c r="H5" s="535"/>
    </row>
    <row r="6" spans="1:9" ht="51" customHeight="1">
      <c r="A6" s="536" t="s">
        <v>1340</v>
      </c>
      <c r="B6" s="537"/>
      <c r="C6" s="538"/>
      <c r="D6" s="538"/>
      <c r="E6" s="538"/>
      <c r="F6" s="538"/>
      <c r="G6" s="539"/>
      <c r="H6" s="533"/>
    </row>
    <row r="7" spans="1:9" ht="27.75" customHeight="1">
      <c r="A7" s="79"/>
      <c r="B7" s="79"/>
      <c r="C7" s="524" t="s">
        <v>572</v>
      </c>
      <c r="D7" s="524"/>
      <c r="E7" s="524"/>
      <c r="F7" s="524"/>
      <c r="G7" s="531"/>
      <c r="H7" s="532"/>
    </row>
    <row r="8" spans="1:9" ht="20.25" customHeight="1">
      <c r="A8" s="475" t="s">
        <v>778</v>
      </c>
      <c r="B8" s="542" t="s">
        <v>375</v>
      </c>
      <c r="C8" s="528" t="s">
        <v>1271</v>
      </c>
      <c r="D8" s="529"/>
      <c r="E8" s="530"/>
      <c r="F8" s="528" t="s">
        <v>1323</v>
      </c>
      <c r="G8" s="529"/>
      <c r="H8" s="530"/>
    </row>
    <row r="9" spans="1:9" ht="51">
      <c r="A9" s="541"/>
      <c r="B9" s="476"/>
      <c r="C9" s="76" t="s">
        <v>29</v>
      </c>
      <c r="D9" s="76" t="s">
        <v>607</v>
      </c>
      <c r="E9" s="76" t="s">
        <v>30</v>
      </c>
      <c r="F9" s="76" t="s">
        <v>29</v>
      </c>
      <c r="G9" s="76" t="s">
        <v>607</v>
      </c>
      <c r="H9" s="76" t="s">
        <v>30</v>
      </c>
    </row>
    <row r="10" spans="1:9" ht="24" customHeight="1">
      <c r="A10" s="17">
        <v>1</v>
      </c>
      <c r="B10" s="63" t="s">
        <v>356</v>
      </c>
      <c r="C10" s="449">
        <v>2720</v>
      </c>
      <c r="D10" s="89">
        <v>267.7</v>
      </c>
      <c r="E10" s="89">
        <f>SUM(C10:D10)</f>
        <v>2987.7</v>
      </c>
      <c r="F10" s="449">
        <v>2720</v>
      </c>
      <c r="G10" s="89">
        <v>267.7</v>
      </c>
      <c r="H10" s="89">
        <f t="shared" ref="H10:H28" si="0">SUM(F10:G10)</f>
        <v>2987.7</v>
      </c>
    </row>
    <row r="11" spans="1:9" ht="24" customHeight="1">
      <c r="A11" s="17">
        <v>2</v>
      </c>
      <c r="B11" s="63" t="s">
        <v>357</v>
      </c>
      <c r="C11" s="449">
        <v>1342</v>
      </c>
      <c r="D11" s="89">
        <v>160.5</v>
      </c>
      <c r="E11" s="89">
        <f t="shared" ref="E11:E28" si="1">SUM(C11:D11)</f>
        <v>1502.5</v>
      </c>
      <c r="F11" s="449">
        <v>1342</v>
      </c>
      <c r="G11" s="89">
        <v>160.5</v>
      </c>
      <c r="H11" s="89">
        <f t="shared" si="0"/>
        <v>1502.5</v>
      </c>
    </row>
    <row r="12" spans="1:9" ht="24" customHeight="1">
      <c r="A12" s="17">
        <v>3</v>
      </c>
      <c r="B12" s="63" t="s">
        <v>358</v>
      </c>
      <c r="C12" s="449">
        <v>250</v>
      </c>
      <c r="D12" s="89"/>
      <c r="E12" s="89">
        <f t="shared" si="1"/>
        <v>250</v>
      </c>
      <c r="F12" s="449">
        <v>250</v>
      </c>
      <c r="G12" s="89"/>
      <c r="H12" s="89">
        <f t="shared" si="0"/>
        <v>250</v>
      </c>
    </row>
    <row r="13" spans="1:9" ht="24" customHeight="1">
      <c r="A13" s="17">
        <v>4</v>
      </c>
      <c r="B13" s="63" t="s">
        <v>359</v>
      </c>
      <c r="C13" s="449">
        <v>1326</v>
      </c>
      <c r="D13" s="89">
        <v>150.4</v>
      </c>
      <c r="E13" s="89">
        <f t="shared" si="1"/>
        <v>1476.4</v>
      </c>
      <c r="F13" s="449">
        <v>1326</v>
      </c>
      <c r="G13" s="89">
        <v>150.4</v>
      </c>
      <c r="H13" s="89">
        <f t="shared" si="0"/>
        <v>1476.4</v>
      </c>
    </row>
    <row r="14" spans="1:9" ht="24" customHeight="1">
      <c r="A14" s="17">
        <v>5</v>
      </c>
      <c r="B14" s="63" t="s">
        <v>360</v>
      </c>
      <c r="C14" s="449">
        <v>250</v>
      </c>
      <c r="D14" s="89"/>
      <c r="E14" s="89">
        <f t="shared" si="1"/>
        <v>250</v>
      </c>
      <c r="F14" s="449">
        <v>250</v>
      </c>
      <c r="G14" s="89"/>
      <c r="H14" s="89">
        <f t="shared" si="0"/>
        <v>250</v>
      </c>
    </row>
    <row r="15" spans="1:9" ht="24" customHeight="1">
      <c r="A15" s="17">
        <v>6</v>
      </c>
      <c r="B15" s="63" t="s">
        <v>361</v>
      </c>
      <c r="C15" s="449">
        <v>1039</v>
      </c>
      <c r="D15" s="89">
        <v>185.6</v>
      </c>
      <c r="E15" s="89">
        <f t="shared" si="1"/>
        <v>1224.5999999999999</v>
      </c>
      <c r="F15" s="449">
        <v>1039</v>
      </c>
      <c r="G15" s="89">
        <v>185.6</v>
      </c>
      <c r="H15" s="89">
        <f t="shared" si="0"/>
        <v>1224.5999999999999</v>
      </c>
    </row>
    <row r="16" spans="1:9" ht="24" customHeight="1">
      <c r="A16" s="17">
        <v>7</v>
      </c>
      <c r="B16" s="63" t="s">
        <v>362</v>
      </c>
      <c r="C16" s="449">
        <v>1505</v>
      </c>
      <c r="D16" s="89">
        <v>161.4</v>
      </c>
      <c r="E16" s="89">
        <f t="shared" si="1"/>
        <v>1666.4</v>
      </c>
      <c r="F16" s="449">
        <v>1505</v>
      </c>
      <c r="G16" s="89">
        <v>161.4</v>
      </c>
      <c r="H16" s="89">
        <f t="shared" si="0"/>
        <v>1666.4</v>
      </c>
    </row>
    <row r="17" spans="1:8" ht="24" customHeight="1">
      <c r="A17" s="17">
        <v>8</v>
      </c>
      <c r="B17" s="63" t="s">
        <v>363</v>
      </c>
      <c r="C17" s="449">
        <v>1505</v>
      </c>
      <c r="D17" s="89">
        <v>105.1</v>
      </c>
      <c r="E17" s="89">
        <f t="shared" si="1"/>
        <v>1610.1</v>
      </c>
      <c r="F17" s="449">
        <v>1505</v>
      </c>
      <c r="G17" s="89">
        <v>105.1</v>
      </c>
      <c r="H17" s="89">
        <f t="shared" si="0"/>
        <v>1610.1</v>
      </c>
    </row>
    <row r="18" spans="1:8" ht="24" customHeight="1">
      <c r="A18" s="17">
        <v>9</v>
      </c>
      <c r="B18" s="67" t="s">
        <v>364</v>
      </c>
      <c r="C18" s="449">
        <v>941</v>
      </c>
      <c r="D18" s="89">
        <v>10.5</v>
      </c>
      <c r="E18" s="89">
        <f t="shared" si="1"/>
        <v>951.5</v>
      </c>
      <c r="F18" s="449">
        <v>941</v>
      </c>
      <c r="G18" s="89">
        <v>10.5</v>
      </c>
      <c r="H18" s="89">
        <f t="shared" si="0"/>
        <v>951.5</v>
      </c>
    </row>
    <row r="19" spans="1:8" ht="24" customHeight="1">
      <c r="A19" s="17">
        <v>10</v>
      </c>
      <c r="B19" s="67" t="s">
        <v>477</v>
      </c>
      <c r="C19" s="449">
        <v>700</v>
      </c>
      <c r="D19" s="89"/>
      <c r="E19" s="89">
        <f t="shared" si="1"/>
        <v>700</v>
      </c>
      <c r="F19" s="449">
        <v>700</v>
      </c>
      <c r="G19" s="89"/>
      <c r="H19" s="89">
        <f t="shared" si="0"/>
        <v>700</v>
      </c>
    </row>
    <row r="20" spans="1:8" ht="24" customHeight="1">
      <c r="A20" s="17">
        <v>11</v>
      </c>
      <c r="B20" s="67" t="s">
        <v>400</v>
      </c>
      <c r="C20" s="449">
        <v>4504</v>
      </c>
      <c r="D20" s="89">
        <v>366.4</v>
      </c>
      <c r="E20" s="89">
        <f t="shared" si="1"/>
        <v>4870.3999999999996</v>
      </c>
      <c r="F20" s="449">
        <v>4504</v>
      </c>
      <c r="G20" s="89">
        <v>366.4</v>
      </c>
      <c r="H20" s="89">
        <f t="shared" si="0"/>
        <v>4870.3999999999996</v>
      </c>
    </row>
    <row r="21" spans="1:8" ht="24" customHeight="1">
      <c r="A21" s="17">
        <v>12</v>
      </c>
      <c r="B21" s="67" t="s">
        <v>401</v>
      </c>
      <c r="C21" s="449">
        <v>1524</v>
      </c>
      <c r="D21" s="89">
        <v>64.599999999999994</v>
      </c>
      <c r="E21" s="89">
        <f t="shared" si="1"/>
        <v>1588.6</v>
      </c>
      <c r="F21" s="449">
        <v>1524</v>
      </c>
      <c r="G21" s="89">
        <v>64.599999999999994</v>
      </c>
      <c r="H21" s="89">
        <f t="shared" si="0"/>
        <v>1588.6</v>
      </c>
    </row>
    <row r="22" spans="1:8" ht="24" customHeight="1">
      <c r="A22" s="17">
        <v>13</v>
      </c>
      <c r="B22" s="67" t="s">
        <v>365</v>
      </c>
      <c r="C22" s="449">
        <v>1235</v>
      </c>
      <c r="D22" s="89">
        <v>26.5</v>
      </c>
      <c r="E22" s="89">
        <f t="shared" si="1"/>
        <v>1261.5</v>
      </c>
      <c r="F22" s="449">
        <v>1235</v>
      </c>
      <c r="G22" s="89">
        <v>26.5</v>
      </c>
      <c r="H22" s="89">
        <f t="shared" si="0"/>
        <v>1261.5</v>
      </c>
    </row>
    <row r="23" spans="1:8" ht="24" customHeight="1">
      <c r="A23" s="17">
        <v>14</v>
      </c>
      <c r="B23" s="67" t="s">
        <v>397</v>
      </c>
      <c r="C23" s="449"/>
      <c r="D23" s="89"/>
      <c r="E23" s="89">
        <f t="shared" si="1"/>
        <v>0</v>
      </c>
      <c r="F23" s="449"/>
      <c r="G23" s="89"/>
      <c r="H23" s="89">
        <f t="shared" si="0"/>
        <v>0</v>
      </c>
    </row>
    <row r="24" spans="1:8" ht="24" customHeight="1">
      <c r="A24" s="17">
        <v>15</v>
      </c>
      <c r="B24" s="67" t="s">
        <v>398</v>
      </c>
      <c r="C24" s="449">
        <v>250</v>
      </c>
      <c r="D24" s="89"/>
      <c r="E24" s="89">
        <f t="shared" si="1"/>
        <v>250</v>
      </c>
      <c r="F24" s="449">
        <v>250</v>
      </c>
      <c r="G24" s="89"/>
      <c r="H24" s="89">
        <f t="shared" si="0"/>
        <v>250</v>
      </c>
    </row>
    <row r="25" spans="1:8" ht="24" customHeight="1">
      <c r="A25" s="17">
        <v>16</v>
      </c>
      <c r="B25" s="67" t="s">
        <v>399</v>
      </c>
      <c r="C25" s="449">
        <v>428</v>
      </c>
      <c r="D25" s="89"/>
      <c r="E25" s="89">
        <f t="shared" si="1"/>
        <v>428</v>
      </c>
      <c r="F25" s="449">
        <v>428</v>
      </c>
      <c r="G25" s="89"/>
      <c r="H25" s="89">
        <f t="shared" si="0"/>
        <v>428</v>
      </c>
    </row>
    <row r="26" spans="1:8" ht="24" customHeight="1">
      <c r="A26" s="17">
        <v>17</v>
      </c>
      <c r="B26" s="67" t="s">
        <v>402</v>
      </c>
      <c r="C26" s="449">
        <v>2348</v>
      </c>
      <c r="D26" s="89"/>
      <c r="E26" s="89">
        <f t="shared" si="1"/>
        <v>2348</v>
      </c>
      <c r="F26" s="449">
        <v>2348</v>
      </c>
      <c r="G26" s="89"/>
      <c r="H26" s="89">
        <f t="shared" si="0"/>
        <v>2348</v>
      </c>
    </row>
    <row r="27" spans="1:8" ht="24" customHeight="1">
      <c r="A27" s="17">
        <v>18</v>
      </c>
      <c r="B27" s="67" t="s">
        <v>403</v>
      </c>
      <c r="C27" s="449">
        <v>8133</v>
      </c>
      <c r="D27" s="89">
        <v>1688.5</v>
      </c>
      <c r="E27" s="89">
        <f t="shared" si="1"/>
        <v>9821.5</v>
      </c>
      <c r="F27" s="449">
        <v>8133</v>
      </c>
      <c r="G27" s="89">
        <v>1688.5</v>
      </c>
      <c r="H27" s="89">
        <f t="shared" si="0"/>
        <v>9821.5</v>
      </c>
    </row>
    <row r="28" spans="1:8" ht="25.5" customHeight="1">
      <c r="A28" s="526" t="s">
        <v>31</v>
      </c>
      <c r="B28" s="527"/>
      <c r="C28" s="80">
        <f>SUM(C10:C27)</f>
        <v>30000</v>
      </c>
      <c r="D28" s="90">
        <f>SUM(D10:D27)</f>
        <v>3187.2</v>
      </c>
      <c r="E28" s="90">
        <f t="shared" si="1"/>
        <v>33187.199999999997</v>
      </c>
      <c r="F28" s="80">
        <f>SUM(F10:F27)</f>
        <v>30000</v>
      </c>
      <c r="G28" s="90">
        <f>SUM(G10:G27)</f>
        <v>3187.2</v>
      </c>
      <c r="H28" s="90">
        <f t="shared" si="0"/>
        <v>33187.199999999997</v>
      </c>
    </row>
  </sheetData>
  <mergeCells count="12">
    <mergeCell ref="A2:H2"/>
    <mergeCell ref="G5:H5"/>
    <mergeCell ref="A6:H6"/>
    <mergeCell ref="D3:H3"/>
    <mergeCell ref="A8:A9"/>
    <mergeCell ref="B8:B9"/>
    <mergeCell ref="F4:I4"/>
    <mergeCell ref="A28:B28"/>
    <mergeCell ref="A5:F5"/>
    <mergeCell ref="C8:E8"/>
    <mergeCell ref="F8:H8"/>
    <mergeCell ref="C7:H7"/>
  </mergeCells>
  <pageMargins left="0.78740157480314965" right="0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D6" sqref="D6"/>
    </sheetView>
  </sheetViews>
  <sheetFormatPr defaultRowHeight="14.25"/>
  <cols>
    <col min="2" max="2" width="52" customWidth="1"/>
    <col min="3" max="3" width="14.7109375" style="38" customWidth="1"/>
  </cols>
  <sheetData>
    <row r="1" spans="1:3" ht="12.75">
      <c r="C1" s="291" t="s">
        <v>1244</v>
      </c>
    </row>
    <row r="2" spans="1:3" ht="21" customHeight="1">
      <c r="A2" s="504" t="s">
        <v>264</v>
      </c>
      <c r="B2" s="504"/>
      <c r="C2" s="504"/>
    </row>
    <row r="3" spans="1:3" ht="47.25" customHeight="1">
      <c r="A3" s="499" t="s">
        <v>1293</v>
      </c>
      <c r="B3" s="499"/>
      <c r="C3" s="499"/>
    </row>
    <row r="4" spans="1:3" ht="12.75">
      <c r="A4" s="24"/>
      <c r="B4" s="470"/>
      <c r="C4" s="470"/>
    </row>
    <row r="5" spans="1:3" ht="21" customHeight="1">
      <c r="A5" s="74"/>
      <c r="B5" s="70"/>
      <c r="C5" s="107" t="s">
        <v>413</v>
      </c>
    </row>
    <row r="6" spans="1:3" ht="78.75" customHeight="1">
      <c r="A6" s="544" t="s">
        <v>1336</v>
      </c>
      <c r="B6" s="544"/>
      <c r="C6" s="544"/>
    </row>
    <row r="7" spans="1:3" ht="24.75" customHeight="1">
      <c r="A7" s="36"/>
      <c r="B7" s="36"/>
      <c r="C7" s="61" t="s">
        <v>572</v>
      </c>
    </row>
    <row r="8" spans="1:3" ht="28.5" customHeight="1">
      <c r="A8" s="16" t="s">
        <v>355</v>
      </c>
      <c r="B8" s="16" t="s">
        <v>375</v>
      </c>
      <c r="C8" s="394" t="s">
        <v>995</v>
      </c>
    </row>
    <row r="9" spans="1:3" ht="21.75" customHeight="1">
      <c r="A9" s="17">
        <v>1</v>
      </c>
      <c r="B9" s="63" t="s">
        <v>356</v>
      </c>
      <c r="C9" s="286">
        <v>218</v>
      </c>
    </row>
    <row r="10" spans="1:3" ht="21" customHeight="1">
      <c r="A10" s="17">
        <v>2</v>
      </c>
      <c r="B10" s="63" t="s">
        <v>357</v>
      </c>
      <c r="C10" s="286">
        <v>92</v>
      </c>
    </row>
    <row r="11" spans="1:3" ht="21" customHeight="1">
      <c r="A11" s="17">
        <v>3</v>
      </c>
      <c r="B11" s="63" t="s">
        <v>358</v>
      </c>
      <c r="C11" s="286">
        <v>92</v>
      </c>
    </row>
    <row r="12" spans="1:3" ht="21" customHeight="1">
      <c r="A12" s="17">
        <v>4</v>
      </c>
      <c r="B12" s="63" t="s">
        <v>359</v>
      </c>
      <c r="C12" s="286">
        <v>92</v>
      </c>
    </row>
    <row r="13" spans="1:3" ht="21.75" customHeight="1">
      <c r="A13" s="17">
        <v>5</v>
      </c>
      <c r="B13" s="63" t="s">
        <v>360</v>
      </c>
      <c r="C13" s="286">
        <v>92</v>
      </c>
    </row>
    <row r="14" spans="1:3" ht="21.75" customHeight="1">
      <c r="A14" s="17">
        <v>6</v>
      </c>
      <c r="B14" s="63" t="s">
        <v>361</v>
      </c>
      <c r="C14" s="286">
        <v>92</v>
      </c>
    </row>
    <row r="15" spans="1:3" ht="21" customHeight="1">
      <c r="A15" s="17">
        <v>7</v>
      </c>
      <c r="B15" s="63" t="s">
        <v>362</v>
      </c>
      <c r="C15" s="286">
        <v>92</v>
      </c>
    </row>
    <row r="16" spans="1:3" ht="21" customHeight="1">
      <c r="A16" s="17">
        <v>8</v>
      </c>
      <c r="B16" s="63" t="s">
        <v>363</v>
      </c>
      <c r="C16" s="286">
        <v>92</v>
      </c>
    </row>
    <row r="17" spans="1:3" ht="20.25" customHeight="1">
      <c r="A17" s="17">
        <v>9</v>
      </c>
      <c r="B17" s="63" t="s">
        <v>364</v>
      </c>
      <c r="C17" s="286">
        <v>92</v>
      </c>
    </row>
    <row r="18" spans="1:3" ht="21" customHeight="1">
      <c r="A18" s="17">
        <v>10</v>
      </c>
      <c r="B18" s="63" t="s">
        <v>477</v>
      </c>
      <c r="C18" s="286">
        <v>92</v>
      </c>
    </row>
    <row r="19" spans="1:3" ht="20.25" customHeight="1">
      <c r="A19" s="17">
        <v>11</v>
      </c>
      <c r="B19" s="63" t="s">
        <v>400</v>
      </c>
      <c r="C19" s="286">
        <v>218</v>
      </c>
    </row>
    <row r="20" spans="1:3" ht="20.25" customHeight="1">
      <c r="A20" s="17">
        <v>12</v>
      </c>
      <c r="B20" s="63" t="s">
        <v>401</v>
      </c>
      <c r="C20" s="286">
        <v>92</v>
      </c>
    </row>
    <row r="21" spans="1:3" ht="19.5" customHeight="1">
      <c r="A21" s="17">
        <v>13</v>
      </c>
      <c r="B21" s="63" t="s">
        <v>365</v>
      </c>
      <c r="C21" s="286">
        <v>92</v>
      </c>
    </row>
    <row r="22" spans="1:3" ht="21" customHeight="1">
      <c r="A22" s="17">
        <v>14</v>
      </c>
      <c r="B22" s="63" t="s">
        <v>402</v>
      </c>
      <c r="C22" s="286">
        <v>92</v>
      </c>
    </row>
    <row r="23" spans="1:3" ht="21" customHeight="1">
      <c r="A23" s="17">
        <v>15</v>
      </c>
      <c r="B23" s="63" t="s">
        <v>403</v>
      </c>
      <c r="C23" s="286">
        <v>1280.9000000000001</v>
      </c>
    </row>
    <row r="24" spans="1:3" ht="22.5" customHeight="1">
      <c r="A24" s="526" t="s">
        <v>374</v>
      </c>
      <c r="B24" s="543"/>
      <c r="C24" s="81">
        <f t="shared" ref="C24" si="0">SUM(C9:C23)</f>
        <v>2820.9</v>
      </c>
    </row>
    <row r="25" spans="1:3">
      <c r="A25" s="38"/>
      <c r="B25" s="38"/>
    </row>
  </sheetData>
  <mergeCells count="5">
    <mergeCell ref="A24:B24"/>
    <mergeCell ref="A2:C2"/>
    <mergeCell ref="A6:C6"/>
    <mergeCell ref="B4:C4"/>
    <mergeCell ref="A3:C3"/>
  </mergeCells>
  <phoneticPr fontId="4" type="noConversion"/>
  <pageMargins left="1.181102362204724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topLeftCell="A13" workbookViewId="0">
      <selection activeCell="H24" sqref="H24"/>
    </sheetView>
  </sheetViews>
  <sheetFormatPr defaultRowHeight="14.25"/>
  <cols>
    <col min="2" max="2" width="42.5703125" customWidth="1"/>
    <col min="3" max="3" width="14.7109375" style="38" customWidth="1"/>
    <col min="4" max="4" width="14.85546875" customWidth="1"/>
    <col min="5" max="5" width="8.42578125" hidden="1" customWidth="1"/>
  </cols>
  <sheetData>
    <row r="1" spans="1:5">
      <c r="D1" s="104" t="s">
        <v>1244</v>
      </c>
    </row>
    <row r="2" spans="1:5" ht="12.75">
      <c r="A2" s="504" t="s">
        <v>264</v>
      </c>
      <c r="B2" s="504"/>
      <c r="C2" s="504"/>
      <c r="D2" s="533"/>
    </row>
    <row r="3" spans="1:5" ht="54" customHeight="1">
      <c r="A3" s="72"/>
      <c r="B3" s="499" t="s">
        <v>1293</v>
      </c>
      <c r="C3" s="499"/>
      <c r="D3" s="545"/>
    </row>
    <row r="4" spans="1:5" ht="12.75">
      <c r="A4" s="74"/>
      <c r="B4" s="470"/>
      <c r="C4" s="470"/>
      <c r="D4" s="470"/>
      <c r="E4" s="470"/>
    </row>
    <row r="5" spans="1:5" ht="25.5" customHeight="1">
      <c r="A5" s="74"/>
      <c r="B5" s="70"/>
      <c r="C5" s="70"/>
      <c r="D5" s="107" t="s">
        <v>1014</v>
      </c>
    </row>
    <row r="6" spans="1:5" ht="65.25" customHeight="1">
      <c r="A6" s="544" t="s">
        <v>1337</v>
      </c>
      <c r="B6" s="544"/>
      <c r="C6" s="544"/>
      <c r="D6" s="533"/>
    </row>
    <row r="7" spans="1:5">
      <c r="A7" s="36"/>
      <c r="B7" s="36"/>
      <c r="C7" s="546" t="s">
        <v>572</v>
      </c>
      <c r="D7" s="525"/>
    </row>
    <row r="8" spans="1:5" ht="36.75" customHeight="1">
      <c r="A8" s="73" t="s">
        <v>355</v>
      </c>
      <c r="B8" s="73" t="s">
        <v>375</v>
      </c>
      <c r="C8" s="394" t="s">
        <v>1271</v>
      </c>
      <c r="D8" s="394" t="s">
        <v>1323</v>
      </c>
    </row>
    <row r="9" spans="1:5" ht="20.100000000000001" customHeight="1">
      <c r="A9" s="17">
        <v>1</v>
      </c>
      <c r="B9" s="63" t="s">
        <v>356</v>
      </c>
      <c r="C9" s="286">
        <v>226</v>
      </c>
      <c r="D9" s="286">
        <v>234</v>
      </c>
    </row>
    <row r="10" spans="1:5" ht="20.100000000000001" customHeight="1">
      <c r="A10" s="17">
        <v>2</v>
      </c>
      <c r="B10" s="63" t="s">
        <v>357</v>
      </c>
      <c r="C10" s="286">
        <v>95</v>
      </c>
      <c r="D10" s="286">
        <v>98</v>
      </c>
    </row>
    <row r="11" spans="1:5" ht="20.100000000000001" customHeight="1">
      <c r="A11" s="17">
        <v>3</v>
      </c>
      <c r="B11" s="63" t="s">
        <v>358</v>
      </c>
      <c r="C11" s="286">
        <v>95</v>
      </c>
      <c r="D11" s="286">
        <v>98</v>
      </c>
    </row>
    <row r="12" spans="1:5" ht="20.100000000000001" customHeight="1">
      <c r="A12" s="17">
        <v>4</v>
      </c>
      <c r="B12" s="63" t="s">
        <v>359</v>
      </c>
      <c r="C12" s="286">
        <v>95</v>
      </c>
      <c r="D12" s="286">
        <v>98</v>
      </c>
    </row>
    <row r="13" spans="1:5" ht="20.100000000000001" customHeight="1">
      <c r="A13" s="17">
        <v>5</v>
      </c>
      <c r="B13" s="63" t="s">
        <v>360</v>
      </c>
      <c r="C13" s="286">
        <v>95</v>
      </c>
      <c r="D13" s="286">
        <v>98</v>
      </c>
    </row>
    <row r="14" spans="1:5" ht="20.100000000000001" customHeight="1">
      <c r="A14" s="17">
        <v>6</v>
      </c>
      <c r="B14" s="63" t="s">
        <v>361</v>
      </c>
      <c r="C14" s="286">
        <v>95</v>
      </c>
      <c r="D14" s="286">
        <v>98</v>
      </c>
    </row>
    <row r="15" spans="1:5" ht="20.100000000000001" customHeight="1">
      <c r="A15" s="17">
        <v>7</v>
      </c>
      <c r="B15" s="63" t="s">
        <v>362</v>
      </c>
      <c r="C15" s="286">
        <v>95</v>
      </c>
      <c r="D15" s="286">
        <v>98</v>
      </c>
    </row>
    <row r="16" spans="1:5" ht="20.100000000000001" customHeight="1">
      <c r="A16" s="17">
        <v>8</v>
      </c>
      <c r="B16" s="63" t="s">
        <v>363</v>
      </c>
      <c r="C16" s="286">
        <v>95</v>
      </c>
      <c r="D16" s="286">
        <v>98</v>
      </c>
    </row>
    <row r="17" spans="1:4" ht="20.100000000000001" customHeight="1">
      <c r="A17" s="17">
        <v>9</v>
      </c>
      <c r="B17" s="63" t="s">
        <v>364</v>
      </c>
      <c r="C17" s="286">
        <v>95</v>
      </c>
      <c r="D17" s="286">
        <v>98</v>
      </c>
    </row>
    <row r="18" spans="1:4" ht="20.100000000000001" customHeight="1">
      <c r="A18" s="17">
        <v>10</v>
      </c>
      <c r="B18" s="63" t="s">
        <v>477</v>
      </c>
      <c r="C18" s="286">
        <v>95</v>
      </c>
      <c r="D18" s="286">
        <v>98</v>
      </c>
    </row>
    <row r="19" spans="1:4" ht="20.100000000000001" customHeight="1">
      <c r="A19" s="17">
        <v>11</v>
      </c>
      <c r="B19" s="63" t="s">
        <v>400</v>
      </c>
      <c r="C19" s="286">
        <v>226</v>
      </c>
      <c r="D19" s="286">
        <v>234</v>
      </c>
    </row>
    <row r="20" spans="1:4" ht="20.100000000000001" customHeight="1">
      <c r="A20" s="17">
        <v>12</v>
      </c>
      <c r="B20" s="63" t="s">
        <v>401</v>
      </c>
      <c r="C20" s="286">
        <v>95</v>
      </c>
      <c r="D20" s="286">
        <v>98</v>
      </c>
    </row>
    <row r="21" spans="1:4" ht="20.100000000000001" customHeight="1">
      <c r="A21" s="17">
        <v>13</v>
      </c>
      <c r="B21" s="63" t="s">
        <v>365</v>
      </c>
      <c r="C21" s="286">
        <v>95</v>
      </c>
      <c r="D21" s="286">
        <v>98</v>
      </c>
    </row>
    <row r="22" spans="1:4" ht="20.100000000000001" customHeight="1">
      <c r="A22" s="17">
        <v>14</v>
      </c>
      <c r="B22" s="63" t="s">
        <v>402</v>
      </c>
      <c r="C22" s="286">
        <v>95</v>
      </c>
      <c r="D22" s="286">
        <v>98</v>
      </c>
    </row>
    <row r="23" spans="1:4" ht="20.100000000000001" customHeight="1">
      <c r="A23" s="17">
        <v>15</v>
      </c>
      <c r="B23" s="63" t="s">
        <v>403</v>
      </c>
      <c r="C23" s="286">
        <v>1319.7</v>
      </c>
      <c r="D23" s="286">
        <v>1366</v>
      </c>
    </row>
    <row r="24" spans="1:4" ht="20.100000000000001" customHeight="1">
      <c r="A24" s="526" t="s">
        <v>374</v>
      </c>
      <c r="B24" s="543"/>
      <c r="C24" s="81">
        <f t="shared" ref="C24:D24" si="0">SUM(C9:C23)</f>
        <v>2911.7</v>
      </c>
      <c r="D24" s="81">
        <f t="shared" si="0"/>
        <v>3010</v>
      </c>
    </row>
    <row r="25" spans="1:4" ht="20.100000000000001" customHeight="1">
      <c r="A25" s="38"/>
      <c r="B25" s="38"/>
    </row>
  </sheetData>
  <mergeCells count="6">
    <mergeCell ref="A24:B24"/>
    <mergeCell ref="A6:D6"/>
    <mergeCell ref="B3:D3"/>
    <mergeCell ref="A2:D2"/>
    <mergeCell ref="C7:D7"/>
    <mergeCell ref="B4:E4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C10" sqref="C10"/>
    </sheetView>
  </sheetViews>
  <sheetFormatPr defaultRowHeight="12.75"/>
  <cols>
    <col min="1" max="1" width="29" customWidth="1"/>
    <col min="2" max="2" width="55.42578125" customWidth="1"/>
    <col min="3" max="3" width="12.42578125" style="57" customWidth="1"/>
  </cols>
  <sheetData>
    <row r="1" spans="1:3">
      <c r="C1" s="105" t="s">
        <v>1244</v>
      </c>
    </row>
    <row r="2" spans="1:3" ht="24" customHeight="1">
      <c r="A2" s="504" t="s">
        <v>1083</v>
      </c>
      <c r="B2" s="504"/>
      <c r="C2" s="504"/>
    </row>
    <row r="3" spans="1:3" ht="39" customHeight="1">
      <c r="A3" s="72"/>
      <c r="B3" s="499" t="s">
        <v>1293</v>
      </c>
      <c r="C3" s="548"/>
    </row>
    <row r="4" spans="1:3" ht="15" customHeight="1">
      <c r="A4" s="470"/>
      <c r="B4" s="470"/>
      <c r="C4" s="470"/>
    </row>
    <row r="5" spans="1:3" ht="37.5" customHeight="1">
      <c r="A5" s="547" t="s">
        <v>413</v>
      </c>
      <c r="B5" s="547"/>
      <c r="C5" s="547"/>
    </row>
    <row r="6" spans="1:3" ht="14.25" customHeight="1">
      <c r="A6" s="522"/>
      <c r="B6" s="522"/>
      <c r="C6" s="522"/>
    </row>
    <row r="7" spans="1:3" ht="33" customHeight="1">
      <c r="A7" s="522" t="s">
        <v>1333</v>
      </c>
      <c r="B7" s="522"/>
      <c r="C7" s="522"/>
    </row>
    <row r="8" spans="1:3" ht="23.25" customHeight="1">
      <c r="A8" s="31"/>
      <c r="C8" s="62" t="s">
        <v>442</v>
      </c>
    </row>
    <row r="9" spans="1:3" ht="82.5" customHeight="1">
      <c r="A9" s="2" t="s">
        <v>443</v>
      </c>
      <c r="B9" s="2" t="s">
        <v>444</v>
      </c>
      <c r="C9" s="52" t="s">
        <v>995</v>
      </c>
    </row>
    <row r="10" spans="1:3" ht="38.25" customHeight="1">
      <c r="A10" s="4"/>
      <c r="B10" s="8" t="s">
        <v>153</v>
      </c>
      <c r="C10" s="287">
        <f>C11+C16+C21</f>
        <v>0</v>
      </c>
    </row>
    <row r="11" spans="1:3" ht="34.5" customHeight="1">
      <c r="A11" s="2" t="s">
        <v>280</v>
      </c>
      <c r="B11" s="8" t="s">
        <v>218</v>
      </c>
      <c r="C11" s="287">
        <f>C12</f>
        <v>0</v>
      </c>
    </row>
    <row r="12" spans="1:3" ht="34.5" customHeight="1">
      <c r="A12" s="4" t="s">
        <v>281</v>
      </c>
      <c r="B12" s="6" t="s">
        <v>445</v>
      </c>
      <c r="C12" s="288">
        <f>C13</f>
        <v>0</v>
      </c>
    </row>
    <row r="13" spans="1:3" ht="44.25" customHeight="1">
      <c r="A13" s="4" t="s">
        <v>282</v>
      </c>
      <c r="B13" s="6" t="s">
        <v>446</v>
      </c>
      <c r="C13" s="288">
        <v>0</v>
      </c>
    </row>
    <row r="14" spans="1:3" ht="47.25" customHeight="1">
      <c r="A14" s="4" t="s">
        <v>447</v>
      </c>
      <c r="B14" s="5" t="s">
        <v>448</v>
      </c>
      <c r="C14" s="288"/>
    </row>
    <row r="15" spans="1:3" ht="39.75" customHeight="1">
      <c r="A15" s="4" t="s">
        <v>449</v>
      </c>
      <c r="B15" s="5" t="s">
        <v>450</v>
      </c>
      <c r="C15" s="288"/>
    </row>
    <row r="16" spans="1:3" ht="40.5" customHeight="1">
      <c r="A16" s="2" t="s">
        <v>283</v>
      </c>
      <c r="B16" s="8" t="s">
        <v>451</v>
      </c>
      <c r="C16" s="287">
        <f>SUM(C17,C19)</f>
        <v>0</v>
      </c>
    </row>
    <row r="17" spans="1:3" ht="42.75" customHeight="1">
      <c r="A17" s="4" t="s">
        <v>452</v>
      </c>
      <c r="B17" s="6" t="s">
        <v>453</v>
      </c>
      <c r="C17" s="288">
        <v>0</v>
      </c>
    </row>
    <row r="18" spans="1:3" ht="44.25" customHeight="1">
      <c r="A18" s="4" t="s">
        <v>454</v>
      </c>
      <c r="B18" s="5" t="s">
        <v>455</v>
      </c>
      <c r="C18" s="288">
        <v>0</v>
      </c>
    </row>
    <row r="19" spans="1:3" ht="50.25" customHeight="1">
      <c r="A19" s="4" t="s">
        <v>456</v>
      </c>
      <c r="B19" s="5" t="s">
        <v>463</v>
      </c>
      <c r="C19" s="288">
        <f>C20</f>
        <v>0</v>
      </c>
    </row>
    <row r="20" spans="1:3" ht="56.25" customHeight="1">
      <c r="A20" s="4" t="s">
        <v>457</v>
      </c>
      <c r="B20" s="5" t="s">
        <v>458</v>
      </c>
      <c r="C20" s="288">
        <v>0</v>
      </c>
    </row>
    <row r="21" spans="1:3" ht="35.25" customHeight="1">
      <c r="A21" s="193" t="s">
        <v>1189</v>
      </c>
      <c r="B21" s="40" t="s">
        <v>1190</v>
      </c>
      <c r="C21" s="56">
        <f>C22</f>
        <v>0</v>
      </c>
    </row>
    <row r="22" spans="1:3" ht="34.5" customHeight="1">
      <c r="A22" s="4" t="s">
        <v>1191</v>
      </c>
      <c r="B22" s="5" t="s">
        <v>1192</v>
      </c>
      <c r="C22" s="55">
        <f>C23</f>
        <v>0</v>
      </c>
    </row>
    <row r="23" spans="1:3" ht="51" customHeight="1">
      <c r="A23" s="4" t="s">
        <v>1193</v>
      </c>
      <c r="B23" s="5" t="s">
        <v>325</v>
      </c>
      <c r="C23" s="288">
        <v>0</v>
      </c>
    </row>
  </sheetData>
  <mergeCells count="6">
    <mergeCell ref="A2:C2"/>
    <mergeCell ref="A6:C6"/>
    <mergeCell ref="A7:C7"/>
    <mergeCell ref="A5:C5"/>
    <mergeCell ref="B3:C3"/>
    <mergeCell ref="A4:C4"/>
  </mergeCells>
  <phoneticPr fontId="4" type="noConversion"/>
  <pageMargins left="0.98425196850393704" right="0.39370078740157483" top="0" bottom="0" header="0.51181102362204722" footer="0.51181102362204722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G10" sqref="G10"/>
    </sheetView>
  </sheetViews>
  <sheetFormatPr defaultRowHeight="12.75"/>
  <cols>
    <col min="1" max="1" width="25.7109375" customWidth="1"/>
    <col min="2" max="2" width="44.28515625" customWidth="1"/>
    <col min="3" max="3" width="12.42578125" style="57" customWidth="1"/>
    <col min="4" max="4" width="11.28515625" customWidth="1"/>
  </cols>
  <sheetData>
    <row r="1" spans="1:5">
      <c r="D1" s="106" t="s">
        <v>1244</v>
      </c>
    </row>
    <row r="2" spans="1:5">
      <c r="A2" s="504" t="s">
        <v>1083</v>
      </c>
      <c r="B2" s="504"/>
      <c r="C2" s="504"/>
      <c r="D2" s="533"/>
    </row>
    <row r="3" spans="1:5" ht="42.75" customHeight="1">
      <c r="A3" s="72"/>
      <c r="B3" s="499" t="s">
        <v>1293</v>
      </c>
      <c r="C3" s="499"/>
      <c r="D3" s="545"/>
    </row>
    <row r="4" spans="1:5" ht="19.5" customHeight="1">
      <c r="B4" s="470"/>
      <c r="C4" s="470"/>
      <c r="D4" s="470"/>
    </row>
    <row r="5" spans="1:5" ht="25.5" customHeight="1">
      <c r="A5" s="547"/>
      <c r="B5" s="547"/>
      <c r="C5" s="547"/>
      <c r="D5" s="53" t="s">
        <v>1014</v>
      </c>
    </row>
    <row r="6" spans="1:5" ht="22.5" customHeight="1">
      <c r="A6" s="522" t="s">
        <v>152</v>
      </c>
      <c r="B6" s="522"/>
      <c r="C6" s="522"/>
      <c r="D6" s="533"/>
    </row>
    <row r="7" spans="1:5" ht="25.5" customHeight="1">
      <c r="A7" s="522" t="s">
        <v>1332</v>
      </c>
      <c r="B7" s="522"/>
      <c r="C7" s="522"/>
      <c r="D7" s="533"/>
    </row>
    <row r="8" spans="1:5" ht="15.75">
      <c r="A8" s="75"/>
      <c r="C8" s="62" t="s">
        <v>442</v>
      </c>
    </row>
    <row r="9" spans="1:5" ht="92.25" customHeight="1">
      <c r="A9" s="71" t="s">
        <v>443</v>
      </c>
      <c r="B9" s="71" t="s">
        <v>444</v>
      </c>
      <c r="C9" s="52" t="s">
        <v>1271</v>
      </c>
      <c r="D9" s="52" t="s">
        <v>1323</v>
      </c>
    </row>
    <row r="10" spans="1:5" ht="29.25" customHeight="1">
      <c r="A10" s="4"/>
      <c r="B10" s="8" t="s">
        <v>153</v>
      </c>
      <c r="C10" s="14">
        <f>C11+C16</f>
        <v>0</v>
      </c>
      <c r="D10" s="14">
        <f>D11+D16</f>
        <v>0</v>
      </c>
    </row>
    <row r="11" spans="1:5" ht="46.5" customHeight="1">
      <c r="A11" s="71" t="s">
        <v>280</v>
      </c>
      <c r="B11" s="8" t="s">
        <v>218</v>
      </c>
      <c r="C11" s="14">
        <f>SUM(C13:C14)</f>
        <v>0</v>
      </c>
      <c r="D11" s="14">
        <f>SUM(D13:D14)</f>
        <v>0</v>
      </c>
    </row>
    <row r="12" spans="1:5" ht="31.5" customHeight="1">
      <c r="A12" s="4" t="s">
        <v>281</v>
      </c>
      <c r="B12" s="6" t="s">
        <v>445</v>
      </c>
      <c r="C12" s="12">
        <f>C13</f>
        <v>0</v>
      </c>
      <c r="D12" s="12">
        <f>D13</f>
        <v>0</v>
      </c>
    </row>
    <row r="13" spans="1:5" ht="44.25" customHeight="1">
      <c r="A13" s="4" t="s">
        <v>282</v>
      </c>
      <c r="B13" s="6" t="s">
        <v>446</v>
      </c>
      <c r="C13" s="12">
        <v>0</v>
      </c>
      <c r="D13" s="12">
        <v>0</v>
      </c>
    </row>
    <row r="14" spans="1:5" ht="38.25" customHeight="1">
      <c r="A14" s="4" t="s">
        <v>447</v>
      </c>
      <c r="B14" s="5" t="s">
        <v>448</v>
      </c>
      <c r="C14" s="12">
        <f>C15</f>
        <v>0</v>
      </c>
      <c r="D14" s="12">
        <f>D15</f>
        <v>0</v>
      </c>
    </row>
    <row r="15" spans="1:5" ht="49.5" customHeight="1">
      <c r="A15" s="4" t="s">
        <v>449</v>
      </c>
      <c r="B15" s="5" t="s">
        <v>450</v>
      </c>
      <c r="C15" s="12">
        <v>0</v>
      </c>
      <c r="D15" s="12">
        <v>0</v>
      </c>
    </row>
    <row r="16" spans="1:5" ht="40.5" customHeight="1">
      <c r="A16" s="71" t="s">
        <v>283</v>
      </c>
      <c r="B16" s="8" t="s">
        <v>451</v>
      </c>
      <c r="C16" s="14">
        <f>SUM(C18:C19)</f>
        <v>0</v>
      </c>
      <c r="D16" s="14">
        <f>SUM(D18:D19)</f>
        <v>0</v>
      </c>
      <c r="E16" s="49"/>
    </row>
    <row r="17" spans="1:4" ht="57" customHeight="1">
      <c r="A17" s="4" t="s">
        <v>452</v>
      </c>
      <c r="B17" s="6" t="s">
        <v>453</v>
      </c>
      <c r="C17" s="12">
        <v>0</v>
      </c>
      <c r="D17" s="12">
        <v>0</v>
      </c>
    </row>
    <row r="18" spans="1:4" ht="61.5" customHeight="1">
      <c r="A18" s="4" t="s">
        <v>454</v>
      </c>
      <c r="B18" s="5" t="s">
        <v>455</v>
      </c>
      <c r="C18" s="12">
        <v>0</v>
      </c>
      <c r="D18" s="12">
        <v>0</v>
      </c>
    </row>
    <row r="19" spans="1:4" ht="51" customHeight="1">
      <c r="A19" s="4" t="s">
        <v>456</v>
      </c>
      <c r="B19" s="5" t="s">
        <v>463</v>
      </c>
      <c r="C19" s="12">
        <f>C20</f>
        <v>0</v>
      </c>
      <c r="D19" s="12">
        <f>SUM(D20)</f>
        <v>0</v>
      </c>
    </row>
    <row r="20" spans="1:4" ht="66.75" customHeight="1">
      <c r="A20" s="4" t="s">
        <v>457</v>
      </c>
      <c r="B20" s="5" t="s">
        <v>458</v>
      </c>
      <c r="C20" s="12">
        <v>0</v>
      </c>
      <c r="D20" s="12">
        <v>0</v>
      </c>
    </row>
  </sheetData>
  <mergeCells count="6">
    <mergeCell ref="A5:C5"/>
    <mergeCell ref="B3:D3"/>
    <mergeCell ref="A2:D2"/>
    <mergeCell ref="A6:D6"/>
    <mergeCell ref="A7:D7"/>
    <mergeCell ref="B4:D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B11" sqref="B11"/>
    </sheetView>
  </sheetViews>
  <sheetFormatPr defaultRowHeight="12.75"/>
  <cols>
    <col min="1" max="1" width="8.140625" style="53" customWidth="1"/>
    <col min="2" max="2" width="68" style="152" customWidth="1"/>
    <col min="3" max="3" width="16" style="53" customWidth="1"/>
    <col min="4" max="4" width="9.140625" style="53"/>
  </cols>
  <sheetData>
    <row r="1" spans="1:4">
      <c r="C1" s="290" t="s">
        <v>1244</v>
      </c>
    </row>
    <row r="2" spans="1:4" ht="21.75" customHeight="1">
      <c r="A2" s="504" t="s">
        <v>1016</v>
      </c>
      <c r="B2" s="504"/>
      <c r="C2" s="504"/>
    </row>
    <row r="3" spans="1:4" ht="44.25" customHeight="1">
      <c r="A3" s="139"/>
      <c r="B3" s="499" t="s">
        <v>1330</v>
      </c>
      <c r="C3" s="548"/>
    </row>
    <row r="4" spans="1:4" ht="21" customHeight="1">
      <c r="A4" s="470"/>
      <c r="B4" s="470"/>
      <c r="C4" s="470"/>
    </row>
    <row r="5" spans="1:4" ht="22.5" customHeight="1">
      <c r="C5" s="65" t="s">
        <v>413</v>
      </c>
    </row>
    <row r="6" spans="1:4" ht="13.5" customHeight="1">
      <c r="A6" s="144"/>
      <c r="B6" s="153"/>
    </row>
    <row r="7" spans="1:4" ht="39" customHeight="1">
      <c r="A7" s="551" t="s">
        <v>1331</v>
      </c>
      <c r="B7" s="551"/>
      <c r="C7" s="552"/>
      <c r="D7" s="145"/>
    </row>
    <row r="8" spans="1:4" ht="6.75" customHeight="1">
      <c r="A8" s="146"/>
      <c r="B8" s="154"/>
      <c r="C8" s="140"/>
      <c r="D8" s="141"/>
    </row>
    <row r="9" spans="1:4" s="41" customFormat="1" ht="18.75" customHeight="1">
      <c r="A9" s="553" t="s">
        <v>1093</v>
      </c>
      <c r="B9" s="553" t="s">
        <v>334</v>
      </c>
      <c r="C9" s="549" t="s">
        <v>1094</v>
      </c>
      <c r="D9" s="82"/>
    </row>
    <row r="10" spans="1:4" ht="12.75" customHeight="1">
      <c r="A10" s="553"/>
      <c r="B10" s="553"/>
      <c r="C10" s="549"/>
      <c r="D10" s="82"/>
    </row>
    <row r="11" spans="1:4" ht="54.75" customHeight="1">
      <c r="A11" s="147" t="s">
        <v>1095</v>
      </c>
      <c r="B11" s="155" t="s">
        <v>154</v>
      </c>
      <c r="C11" s="35"/>
    </row>
    <row r="12" spans="1:4" ht="41.25" customHeight="1">
      <c r="A12" s="148" t="s">
        <v>1096</v>
      </c>
      <c r="B12" s="156" t="s">
        <v>1097</v>
      </c>
      <c r="C12" s="149">
        <v>0</v>
      </c>
    </row>
    <row r="13" spans="1:4" ht="55.5" customHeight="1">
      <c r="A13" s="148" t="s">
        <v>1098</v>
      </c>
      <c r="B13" s="156" t="s">
        <v>1099</v>
      </c>
      <c r="C13" s="149">
        <v>0</v>
      </c>
    </row>
    <row r="14" spans="1:4" ht="68.25" customHeight="1">
      <c r="A14" s="148" t="s">
        <v>1100</v>
      </c>
      <c r="B14" s="156" t="s">
        <v>1101</v>
      </c>
      <c r="C14" s="149">
        <v>0</v>
      </c>
    </row>
    <row r="15" spans="1:4" ht="31.5" customHeight="1">
      <c r="A15" s="150"/>
      <c r="B15" s="157" t="s">
        <v>1102</v>
      </c>
      <c r="C15" s="151">
        <f>SUM(C12:C14)</f>
        <v>0</v>
      </c>
    </row>
    <row r="16" spans="1:4" ht="46.5" customHeight="1">
      <c r="A16" s="147" t="s">
        <v>1103</v>
      </c>
      <c r="B16" s="155" t="s">
        <v>1104</v>
      </c>
      <c r="C16" s="149"/>
    </row>
    <row r="17" spans="1:3" ht="55.5" customHeight="1">
      <c r="A17" s="148" t="s">
        <v>1096</v>
      </c>
      <c r="B17" s="156" t="s">
        <v>1105</v>
      </c>
      <c r="C17" s="149">
        <v>0</v>
      </c>
    </row>
    <row r="18" spans="1:3" ht="57.75" customHeight="1">
      <c r="A18" s="148" t="s">
        <v>1098</v>
      </c>
      <c r="B18" s="156" t="s">
        <v>1106</v>
      </c>
      <c r="C18" s="149">
        <v>0</v>
      </c>
    </row>
    <row r="19" spans="1:3" ht="77.25" customHeight="1">
      <c r="A19" s="148" t="s">
        <v>1100</v>
      </c>
      <c r="B19" s="156" t="s">
        <v>1107</v>
      </c>
      <c r="C19" s="149">
        <v>0</v>
      </c>
    </row>
    <row r="20" spans="1:3" ht="85.5" customHeight="1">
      <c r="A20" s="148" t="s">
        <v>1108</v>
      </c>
      <c r="B20" s="156" t="s">
        <v>1109</v>
      </c>
      <c r="C20" s="149">
        <v>0</v>
      </c>
    </row>
    <row r="21" spans="1:3" ht="35.25" customHeight="1">
      <c r="A21" s="148" t="s">
        <v>1110</v>
      </c>
      <c r="B21" s="155" t="s">
        <v>1102</v>
      </c>
      <c r="C21" s="151">
        <f>SUM(C17:C20)</f>
        <v>0</v>
      </c>
    </row>
    <row r="24" spans="1:3" ht="18.75">
      <c r="B24" s="550"/>
      <c r="C24" s="550"/>
    </row>
  </sheetData>
  <mergeCells count="8">
    <mergeCell ref="C9:C10"/>
    <mergeCell ref="B24:C24"/>
    <mergeCell ref="A2:C2"/>
    <mergeCell ref="B3:C3"/>
    <mergeCell ref="A4:C4"/>
    <mergeCell ref="A7:C7"/>
    <mergeCell ref="A9:A10"/>
    <mergeCell ref="B9:B10"/>
  </mergeCells>
  <phoneticPr fontId="4" type="noConversion"/>
  <pageMargins left="0.98425196850393704" right="0" top="0.59055118110236227" bottom="0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topLeftCell="A122" workbookViewId="0">
      <selection activeCell="C186" sqref="C186"/>
    </sheetView>
  </sheetViews>
  <sheetFormatPr defaultRowHeight="15"/>
  <cols>
    <col min="1" max="1" width="14.28515625" style="572" customWidth="1"/>
    <col min="2" max="2" width="24.28515625" style="572" customWidth="1"/>
    <col min="3" max="3" width="61.7109375" style="596" customWidth="1"/>
    <col min="4" max="22" width="0" hidden="1" customWidth="1"/>
  </cols>
  <sheetData>
    <row r="1" spans="1:3">
      <c r="C1" s="87" t="s">
        <v>1244</v>
      </c>
    </row>
    <row r="2" spans="1:3" hidden="1">
      <c r="C2" s="573"/>
    </row>
    <row r="3" spans="1:3" hidden="1">
      <c r="C3" s="87"/>
    </row>
    <row r="4" spans="1:3" ht="12.75">
      <c r="A4" s="574" t="s">
        <v>379</v>
      </c>
      <c r="B4" s="574"/>
      <c r="C4" s="574"/>
    </row>
    <row r="5" spans="1:3" ht="49.5" customHeight="1">
      <c r="A5" s="598"/>
      <c r="B5" s="469" t="s">
        <v>1292</v>
      </c>
      <c r="C5" s="469"/>
    </row>
    <row r="6" spans="1:3" ht="25.5" hidden="1" customHeight="1">
      <c r="A6" s="469"/>
      <c r="B6" s="469"/>
      <c r="C6" s="469"/>
    </row>
    <row r="7" spans="1:3" ht="18.75" customHeight="1">
      <c r="A7" s="575" t="s">
        <v>222</v>
      </c>
      <c r="B7" s="575"/>
      <c r="C7" s="575"/>
    </row>
    <row r="8" spans="1:3" ht="30.75" customHeight="1">
      <c r="A8" s="468" t="s">
        <v>373</v>
      </c>
      <c r="B8" s="468"/>
      <c r="C8" s="468"/>
    </row>
    <row r="9" spans="1:3" ht="12.75">
      <c r="A9" s="576"/>
      <c r="B9" s="576"/>
      <c r="C9" s="576"/>
    </row>
    <row r="10" spans="1:3" ht="28.5" customHeight="1">
      <c r="A10" s="577" t="s">
        <v>407</v>
      </c>
      <c r="B10" s="577"/>
      <c r="C10" s="578" t="s">
        <v>640</v>
      </c>
    </row>
    <row r="11" spans="1:3" ht="40.5" customHeight="1">
      <c r="A11" s="579" t="s">
        <v>641</v>
      </c>
      <c r="B11" s="579" t="s">
        <v>137</v>
      </c>
      <c r="C11" s="580"/>
    </row>
    <row r="12" spans="1:3" ht="31.5" customHeight="1">
      <c r="A12" s="581">
        <v>439</v>
      </c>
      <c r="B12" s="579" t="s">
        <v>254</v>
      </c>
      <c r="C12" s="582" t="s">
        <v>255</v>
      </c>
    </row>
    <row r="13" spans="1:3" ht="30" customHeight="1">
      <c r="A13" s="583">
        <v>439</v>
      </c>
      <c r="B13" s="583" t="s">
        <v>294</v>
      </c>
      <c r="C13" s="99" t="s">
        <v>293</v>
      </c>
    </row>
    <row r="14" spans="1:3" ht="60.75" customHeight="1">
      <c r="A14" s="583">
        <v>439</v>
      </c>
      <c r="B14" s="583" t="s">
        <v>256</v>
      </c>
      <c r="C14" s="99" t="s">
        <v>552</v>
      </c>
    </row>
    <row r="15" spans="1:3" ht="29.25" customHeight="1">
      <c r="A15" s="583">
        <v>439</v>
      </c>
      <c r="B15" s="583" t="s">
        <v>579</v>
      </c>
      <c r="C15" s="99" t="s">
        <v>558</v>
      </c>
    </row>
    <row r="16" spans="1:3" ht="44.25" customHeight="1">
      <c r="A16" s="583">
        <v>439</v>
      </c>
      <c r="B16" s="278" t="s">
        <v>1073</v>
      </c>
      <c r="C16" s="99" t="s">
        <v>25</v>
      </c>
    </row>
    <row r="17" spans="1:3" ht="26.25" customHeight="1">
      <c r="A17" s="583">
        <v>439</v>
      </c>
      <c r="B17" s="583" t="s">
        <v>26</v>
      </c>
      <c r="C17" s="99" t="s">
        <v>27</v>
      </c>
    </row>
    <row r="18" spans="1:3" ht="47.25" customHeight="1">
      <c r="A18" s="583">
        <v>439</v>
      </c>
      <c r="B18" s="278" t="s">
        <v>249</v>
      </c>
      <c r="C18" s="324" t="s">
        <v>250</v>
      </c>
    </row>
    <row r="19" spans="1:3" ht="62.25" customHeight="1">
      <c r="A19" s="583">
        <v>439</v>
      </c>
      <c r="B19" s="583" t="s">
        <v>990</v>
      </c>
      <c r="C19" s="99" t="s">
        <v>28</v>
      </c>
    </row>
    <row r="20" spans="1:3" ht="41.25" customHeight="1">
      <c r="A20" s="581">
        <v>460</v>
      </c>
      <c r="B20" s="579" t="s">
        <v>258</v>
      </c>
      <c r="C20" s="584" t="s">
        <v>642</v>
      </c>
    </row>
    <row r="21" spans="1:3" ht="51.75" customHeight="1">
      <c r="A21" s="583">
        <v>460</v>
      </c>
      <c r="B21" s="278" t="s">
        <v>830</v>
      </c>
      <c r="C21" s="99" t="s">
        <v>261</v>
      </c>
    </row>
    <row r="22" spans="1:3" s="85" customFormat="1" ht="43.5" customHeight="1">
      <c r="A22" s="583">
        <v>460</v>
      </c>
      <c r="B22" s="278" t="s">
        <v>395</v>
      </c>
      <c r="C22" s="99" t="s">
        <v>396</v>
      </c>
    </row>
    <row r="23" spans="1:3" ht="30" customHeight="1">
      <c r="A23" s="583">
        <v>460</v>
      </c>
      <c r="B23" s="278" t="s">
        <v>1073</v>
      </c>
      <c r="C23" s="99" t="s">
        <v>262</v>
      </c>
    </row>
    <row r="24" spans="1:3" ht="28.5" customHeight="1">
      <c r="A24" s="583">
        <v>460</v>
      </c>
      <c r="B24" s="583" t="s">
        <v>26</v>
      </c>
      <c r="C24" s="99" t="s">
        <v>27</v>
      </c>
    </row>
    <row r="25" spans="1:3" ht="21.75" customHeight="1">
      <c r="A25" s="583">
        <v>460</v>
      </c>
      <c r="B25" s="583" t="s">
        <v>266</v>
      </c>
      <c r="C25" s="99" t="s">
        <v>267</v>
      </c>
    </row>
    <row r="26" spans="1:3" ht="46.5" customHeight="1">
      <c r="A26" s="583">
        <v>460</v>
      </c>
      <c r="B26" s="278" t="s">
        <v>249</v>
      </c>
      <c r="C26" s="324" t="s">
        <v>250</v>
      </c>
    </row>
    <row r="27" spans="1:3" ht="29.25" customHeight="1">
      <c r="A27" s="583">
        <v>460</v>
      </c>
      <c r="B27" s="583" t="s">
        <v>918</v>
      </c>
      <c r="C27" s="99" t="s">
        <v>1092</v>
      </c>
    </row>
    <row r="28" spans="1:3" ht="33" customHeight="1">
      <c r="A28" s="583">
        <v>460</v>
      </c>
      <c r="B28" s="583" t="s">
        <v>919</v>
      </c>
      <c r="C28" s="99" t="s">
        <v>268</v>
      </c>
    </row>
    <row r="29" spans="1:3" ht="43.5" customHeight="1">
      <c r="A29" s="583">
        <v>460</v>
      </c>
      <c r="B29" s="583" t="s">
        <v>920</v>
      </c>
      <c r="C29" s="99" t="s">
        <v>781</v>
      </c>
    </row>
    <row r="30" spans="1:3" ht="27.75" customHeight="1">
      <c r="A30" s="583">
        <v>460</v>
      </c>
      <c r="B30" s="583" t="s">
        <v>921</v>
      </c>
      <c r="C30" s="99" t="s">
        <v>215</v>
      </c>
    </row>
    <row r="31" spans="1:3" ht="41.25" customHeight="1">
      <c r="A31" s="583">
        <v>460</v>
      </c>
      <c r="B31" s="583" t="s">
        <v>922</v>
      </c>
      <c r="C31" s="99" t="s">
        <v>181</v>
      </c>
    </row>
    <row r="32" spans="1:3" ht="51.75" customHeight="1">
      <c r="A32" s="583">
        <v>460</v>
      </c>
      <c r="B32" s="583" t="s">
        <v>923</v>
      </c>
      <c r="C32" s="585" t="s">
        <v>809</v>
      </c>
    </row>
    <row r="33" spans="1:3" s="97" customFormat="1" ht="34.5" customHeight="1">
      <c r="A33" s="583">
        <v>460</v>
      </c>
      <c r="B33" s="583" t="s">
        <v>924</v>
      </c>
      <c r="C33" s="99" t="s">
        <v>275</v>
      </c>
    </row>
    <row r="34" spans="1:3" s="97" customFormat="1" ht="38.25" customHeight="1">
      <c r="A34" s="583">
        <v>460</v>
      </c>
      <c r="B34" s="278" t="s">
        <v>925</v>
      </c>
      <c r="C34" s="99" t="s">
        <v>122</v>
      </c>
    </row>
    <row r="35" spans="1:3" s="85" customFormat="1" ht="43.5" customHeight="1">
      <c r="A35" s="583">
        <v>460</v>
      </c>
      <c r="B35" s="586" t="s">
        <v>926</v>
      </c>
      <c r="C35" s="99" t="s">
        <v>810</v>
      </c>
    </row>
    <row r="36" spans="1:3" s="85" customFormat="1" ht="43.5" customHeight="1">
      <c r="A36" s="583">
        <v>460</v>
      </c>
      <c r="B36" s="278" t="s">
        <v>927</v>
      </c>
      <c r="C36" s="99" t="s">
        <v>123</v>
      </c>
    </row>
    <row r="37" spans="1:3" s="85" customFormat="1" ht="43.5" customHeight="1">
      <c r="A37" s="583">
        <v>460</v>
      </c>
      <c r="B37" s="278" t="s">
        <v>928</v>
      </c>
      <c r="C37" s="99" t="s">
        <v>247</v>
      </c>
    </row>
    <row r="38" spans="1:3" s="85" customFormat="1" ht="61.5" customHeight="1">
      <c r="A38" s="583">
        <v>460</v>
      </c>
      <c r="B38" s="278" t="s">
        <v>929</v>
      </c>
      <c r="C38" s="99" t="s">
        <v>801</v>
      </c>
    </row>
    <row r="39" spans="1:3" s="85" customFormat="1" ht="61.5" customHeight="1">
      <c r="A39" s="583">
        <v>460</v>
      </c>
      <c r="B39" s="586" t="s">
        <v>930</v>
      </c>
      <c r="C39" s="99" t="s">
        <v>138</v>
      </c>
    </row>
    <row r="40" spans="1:3" s="85" customFormat="1" ht="57" customHeight="1">
      <c r="A40" s="278">
        <v>460</v>
      </c>
      <c r="B40" s="278" t="s">
        <v>931</v>
      </c>
      <c r="C40" s="99" t="s">
        <v>245</v>
      </c>
    </row>
    <row r="41" spans="1:3" s="85" customFormat="1" ht="57" customHeight="1">
      <c r="A41" s="583">
        <v>460</v>
      </c>
      <c r="B41" s="583" t="s">
        <v>932</v>
      </c>
      <c r="C41" s="99" t="s">
        <v>246</v>
      </c>
    </row>
    <row r="42" spans="1:3" s="85" customFormat="1" ht="56.25" customHeight="1">
      <c r="A42" s="583">
        <v>460</v>
      </c>
      <c r="B42" s="583" t="s">
        <v>933</v>
      </c>
      <c r="C42" s="99" t="s">
        <v>124</v>
      </c>
    </row>
    <row r="43" spans="1:3" s="85" customFormat="1" ht="31.5" customHeight="1">
      <c r="A43" s="583">
        <v>460</v>
      </c>
      <c r="B43" s="583" t="s">
        <v>934</v>
      </c>
      <c r="C43" s="99" t="s">
        <v>125</v>
      </c>
    </row>
    <row r="44" spans="1:3" s="85" customFormat="1" ht="46.5" customHeight="1">
      <c r="A44" s="583">
        <v>460</v>
      </c>
      <c r="B44" s="278" t="s">
        <v>935</v>
      </c>
      <c r="C44" s="99" t="s">
        <v>782</v>
      </c>
    </row>
    <row r="45" spans="1:3" s="85" customFormat="1" ht="34.5" customHeight="1">
      <c r="A45" s="583">
        <v>460</v>
      </c>
      <c r="B45" s="278" t="s">
        <v>936</v>
      </c>
      <c r="C45" s="99" t="s">
        <v>811</v>
      </c>
    </row>
    <row r="46" spans="1:3" s="85" customFormat="1" ht="21.75" customHeight="1">
      <c r="A46" s="583">
        <v>460</v>
      </c>
      <c r="B46" s="278" t="s">
        <v>937</v>
      </c>
      <c r="C46" s="99" t="s">
        <v>126</v>
      </c>
    </row>
    <row r="47" spans="1:3" s="85" customFormat="1" ht="32.25" customHeight="1">
      <c r="A47" s="583">
        <v>460</v>
      </c>
      <c r="B47" s="278" t="s">
        <v>938</v>
      </c>
      <c r="C47" s="99" t="s">
        <v>127</v>
      </c>
    </row>
    <row r="48" spans="1:3" s="85" customFormat="1" ht="39" customHeight="1">
      <c r="A48" s="583">
        <v>460</v>
      </c>
      <c r="B48" s="587" t="s">
        <v>939</v>
      </c>
      <c r="C48" s="99" t="s">
        <v>174</v>
      </c>
    </row>
    <row r="49" spans="1:16" s="85" customFormat="1" ht="39.75" customHeight="1">
      <c r="A49" s="583">
        <v>460</v>
      </c>
      <c r="B49" s="278" t="s">
        <v>940</v>
      </c>
      <c r="C49" s="99" t="s">
        <v>783</v>
      </c>
    </row>
    <row r="50" spans="1:16" s="85" customFormat="1" ht="48.75" customHeight="1">
      <c r="A50" s="583">
        <v>460</v>
      </c>
      <c r="B50" s="588" t="s">
        <v>941</v>
      </c>
      <c r="C50" s="99" t="s">
        <v>784</v>
      </c>
    </row>
    <row r="51" spans="1:16" s="85" customFormat="1" ht="27.75" customHeight="1">
      <c r="A51" s="583">
        <v>460</v>
      </c>
      <c r="B51" s="589" t="s">
        <v>1132</v>
      </c>
      <c r="C51" s="590" t="s">
        <v>1133</v>
      </c>
      <c r="P51" s="189" t="s">
        <v>1148</v>
      </c>
    </row>
    <row r="52" spans="1:16" s="85" customFormat="1" ht="22.5" customHeight="1">
      <c r="A52" s="583">
        <v>460</v>
      </c>
      <c r="B52" s="591" t="s">
        <v>942</v>
      </c>
      <c r="C52" s="99" t="s">
        <v>812</v>
      </c>
    </row>
    <row r="53" spans="1:16" s="85" customFormat="1" ht="46.5" customHeight="1">
      <c r="A53" s="583">
        <v>460</v>
      </c>
      <c r="B53" s="278" t="s">
        <v>1151</v>
      </c>
      <c r="C53" s="100" t="s">
        <v>1152</v>
      </c>
      <c r="P53" s="189" t="s">
        <v>1148</v>
      </c>
    </row>
    <row r="54" spans="1:16" s="85" customFormat="1" ht="35.25" customHeight="1">
      <c r="A54" s="583">
        <v>460</v>
      </c>
      <c r="B54" s="583" t="s">
        <v>943</v>
      </c>
      <c r="C54" s="99" t="s">
        <v>902</v>
      </c>
    </row>
    <row r="55" spans="1:16" s="85" customFormat="1" ht="48" customHeight="1">
      <c r="A55" s="583">
        <v>460</v>
      </c>
      <c r="B55" s="278" t="s">
        <v>944</v>
      </c>
      <c r="C55" s="99" t="s">
        <v>785</v>
      </c>
    </row>
    <row r="56" spans="1:16" s="85" customFormat="1" ht="51" customHeight="1">
      <c r="A56" s="583">
        <v>460</v>
      </c>
      <c r="B56" s="278" t="s">
        <v>945</v>
      </c>
      <c r="C56" s="99" t="s">
        <v>813</v>
      </c>
    </row>
    <row r="57" spans="1:16" s="85" customFormat="1" ht="36.75" customHeight="1">
      <c r="A57" s="583">
        <v>460</v>
      </c>
      <c r="B57" s="278" t="s">
        <v>946</v>
      </c>
      <c r="C57" s="99" t="s">
        <v>786</v>
      </c>
    </row>
    <row r="58" spans="1:16" s="85" customFormat="1" ht="36.75" customHeight="1">
      <c r="A58" s="583">
        <v>460</v>
      </c>
      <c r="B58" s="278" t="s">
        <v>947</v>
      </c>
      <c r="C58" s="99" t="s">
        <v>900</v>
      </c>
    </row>
    <row r="59" spans="1:16" s="85" customFormat="1" ht="28.5" customHeight="1">
      <c r="A59" s="583">
        <v>460</v>
      </c>
      <c r="B59" s="278" t="s">
        <v>948</v>
      </c>
      <c r="C59" s="99" t="s">
        <v>814</v>
      </c>
    </row>
    <row r="60" spans="1:16" s="85" customFormat="1" ht="28.5" customHeight="1">
      <c r="A60" s="583">
        <v>460</v>
      </c>
      <c r="B60" s="278" t="s">
        <v>949</v>
      </c>
      <c r="C60" s="99" t="s">
        <v>901</v>
      </c>
      <c r="D60" s="98"/>
    </row>
    <row r="61" spans="1:16" s="85" customFormat="1" ht="28.5" customHeight="1">
      <c r="A61" s="583">
        <v>460</v>
      </c>
      <c r="B61" s="592" t="s">
        <v>1146</v>
      </c>
      <c r="C61" s="590" t="s">
        <v>1147</v>
      </c>
      <c r="D61" s="98"/>
      <c r="P61" s="189" t="s">
        <v>1148</v>
      </c>
    </row>
    <row r="62" spans="1:16" s="85" customFormat="1" ht="27" customHeight="1">
      <c r="A62" s="583">
        <v>460</v>
      </c>
      <c r="B62" s="597" t="s">
        <v>1344</v>
      </c>
      <c r="C62" s="122" t="s">
        <v>1345</v>
      </c>
      <c r="D62" s="98"/>
      <c r="P62" s="189"/>
    </row>
    <row r="63" spans="1:16" s="85" customFormat="1" ht="42.75" customHeight="1">
      <c r="A63" s="583">
        <v>460</v>
      </c>
      <c r="B63" s="592" t="s">
        <v>1149</v>
      </c>
      <c r="C63" s="590" t="s">
        <v>1150</v>
      </c>
      <c r="D63" s="98"/>
      <c r="P63" s="189" t="s">
        <v>1148</v>
      </c>
    </row>
    <row r="64" spans="1:16" s="85" customFormat="1" ht="33.75" customHeight="1">
      <c r="A64" s="583">
        <v>460</v>
      </c>
      <c r="B64" s="583" t="s">
        <v>950</v>
      </c>
      <c r="C64" s="99" t="s">
        <v>787</v>
      </c>
    </row>
    <row r="65" spans="1:3" s="85" customFormat="1" ht="31.5" customHeight="1">
      <c r="A65" s="583">
        <v>460</v>
      </c>
      <c r="B65" s="583" t="s">
        <v>951</v>
      </c>
      <c r="C65" s="99" t="s">
        <v>248</v>
      </c>
    </row>
    <row r="66" spans="1:3" s="85" customFormat="1" ht="65.25" customHeight="1">
      <c r="A66" s="583">
        <v>460</v>
      </c>
      <c r="B66" s="583" t="s">
        <v>952</v>
      </c>
      <c r="C66" s="324" t="s">
        <v>11</v>
      </c>
    </row>
    <row r="67" spans="1:3" s="85" customFormat="1" ht="54.75" customHeight="1">
      <c r="A67" s="583">
        <v>460</v>
      </c>
      <c r="B67" s="583" t="s">
        <v>953</v>
      </c>
      <c r="C67" s="324" t="s">
        <v>182</v>
      </c>
    </row>
    <row r="68" spans="1:3" s="85" customFormat="1" ht="40.5" customHeight="1">
      <c r="A68" s="583">
        <v>460</v>
      </c>
      <c r="B68" s="583" t="s">
        <v>954</v>
      </c>
      <c r="C68" s="99" t="s">
        <v>183</v>
      </c>
    </row>
    <row r="69" spans="1:3" s="85" customFormat="1" ht="34.5" customHeight="1">
      <c r="A69" s="583">
        <v>460</v>
      </c>
      <c r="B69" s="583" t="s">
        <v>955</v>
      </c>
      <c r="C69" s="324" t="s">
        <v>184</v>
      </c>
    </row>
    <row r="70" spans="1:3" s="85" customFormat="1" ht="41.25" customHeight="1">
      <c r="A70" s="583">
        <v>460</v>
      </c>
      <c r="B70" s="583" t="s">
        <v>956</v>
      </c>
      <c r="C70" s="324" t="s">
        <v>802</v>
      </c>
    </row>
    <row r="71" spans="1:3" s="85" customFormat="1" ht="64.5" customHeight="1">
      <c r="A71" s="583">
        <v>460</v>
      </c>
      <c r="B71" s="278" t="s">
        <v>957</v>
      </c>
      <c r="C71" s="99" t="s">
        <v>185</v>
      </c>
    </row>
    <row r="72" spans="1:3" s="85" customFormat="1" ht="68.25" customHeight="1">
      <c r="A72" s="583">
        <v>460</v>
      </c>
      <c r="B72" s="278" t="s">
        <v>958</v>
      </c>
      <c r="C72" s="99" t="s">
        <v>186</v>
      </c>
    </row>
    <row r="73" spans="1:3" s="85" customFormat="1" ht="36.75" customHeight="1">
      <c r="A73" s="583">
        <v>460</v>
      </c>
      <c r="B73" s="278" t="s">
        <v>959</v>
      </c>
      <c r="C73" s="99" t="s">
        <v>10</v>
      </c>
    </row>
    <row r="74" spans="1:3" s="85" customFormat="1" ht="39.75" customHeight="1">
      <c r="A74" s="583">
        <v>460</v>
      </c>
      <c r="B74" s="278" t="s">
        <v>960</v>
      </c>
      <c r="C74" s="99" t="s">
        <v>187</v>
      </c>
    </row>
    <row r="75" spans="1:3" s="85" customFormat="1" ht="46.5" customHeight="1">
      <c r="A75" s="583">
        <v>460</v>
      </c>
      <c r="B75" s="278" t="s">
        <v>961</v>
      </c>
      <c r="C75" s="99" t="s">
        <v>188</v>
      </c>
    </row>
    <row r="76" spans="1:3" s="85" customFormat="1" ht="47.25" customHeight="1">
      <c r="A76" s="583">
        <v>460</v>
      </c>
      <c r="B76" s="278" t="s">
        <v>962</v>
      </c>
      <c r="C76" s="99" t="s">
        <v>189</v>
      </c>
    </row>
    <row r="77" spans="1:3" s="85" customFormat="1" ht="54.75" customHeight="1">
      <c r="A77" s="583">
        <v>460</v>
      </c>
      <c r="B77" s="278" t="s">
        <v>965</v>
      </c>
      <c r="C77" s="99" t="s">
        <v>190</v>
      </c>
    </row>
    <row r="78" spans="1:3" ht="52.5" customHeight="1">
      <c r="A78" s="583">
        <v>460</v>
      </c>
      <c r="B78" s="278" t="s">
        <v>964</v>
      </c>
      <c r="C78" s="99" t="s">
        <v>191</v>
      </c>
    </row>
    <row r="79" spans="1:3" ht="52.5" customHeight="1">
      <c r="A79" s="583">
        <v>460</v>
      </c>
      <c r="B79" s="583" t="s">
        <v>963</v>
      </c>
      <c r="C79" s="99" t="s">
        <v>815</v>
      </c>
    </row>
    <row r="80" spans="1:3" ht="35.25" customHeight="1">
      <c r="A80" s="583">
        <v>460</v>
      </c>
      <c r="B80" s="583" t="s">
        <v>966</v>
      </c>
      <c r="C80" s="99" t="s">
        <v>321</v>
      </c>
    </row>
    <row r="81" spans="1:3" ht="57.75" customHeight="1">
      <c r="A81" s="583">
        <v>460</v>
      </c>
      <c r="B81" s="583" t="s">
        <v>967</v>
      </c>
      <c r="C81" s="324" t="s">
        <v>878</v>
      </c>
    </row>
    <row r="82" spans="1:3" ht="35.25" customHeight="1">
      <c r="A82" s="583">
        <v>460</v>
      </c>
      <c r="B82" s="583" t="s">
        <v>968</v>
      </c>
      <c r="C82" s="99" t="s">
        <v>404</v>
      </c>
    </row>
    <row r="83" spans="1:3" ht="41.25" customHeight="1">
      <c r="A83" s="583">
        <v>460</v>
      </c>
      <c r="B83" s="278" t="s">
        <v>969</v>
      </c>
      <c r="C83" s="99" t="s">
        <v>130</v>
      </c>
    </row>
    <row r="84" spans="1:3" ht="45.75" customHeight="1">
      <c r="A84" s="583">
        <v>460</v>
      </c>
      <c r="B84" s="278" t="s">
        <v>970</v>
      </c>
      <c r="C84" s="99" t="s">
        <v>816</v>
      </c>
    </row>
    <row r="85" spans="1:3" ht="30.75" customHeight="1">
      <c r="A85" s="278">
        <v>460</v>
      </c>
      <c r="B85" s="278" t="s">
        <v>971</v>
      </c>
      <c r="C85" s="99" t="s">
        <v>788</v>
      </c>
    </row>
    <row r="86" spans="1:3" ht="24.75" customHeight="1">
      <c r="A86" s="278">
        <v>460</v>
      </c>
      <c r="B86" s="278" t="s">
        <v>972</v>
      </c>
      <c r="C86" s="99" t="s">
        <v>216</v>
      </c>
    </row>
    <row r="87" spans="1:3" ht="50.25" customHeight="1">
      <c r="A87" s="278">
        <v>460</v>
      </c>
      <c r="B87" s="278" t="s">
        <v>973</v>
      </c>
      <c r="C87" s="99" t="s">
        <v>606</v>
      </c>
    </row>
    <row r="88" spans="1:3" ht="38.25" customHeight="1">
      <c r="A88" s="278">
        <v>460</v>
      </c>
      <c r="B88" s="278" t="s">
        <v>974</v>
      </c>
      <c r="C88" s="99" t="s">
        <v>252</v>
      </c>
    </row>
    <row r="89" spans="1:3" ht="64.5" customHeight="1">
      <c r="A89" s="278">
        <v>460</v>
      </c>
      <c r="B89" s="278" t="s">
        <v>975</v>
      </c>
      <c r="C89" s="99" t="s">
        <v>131</v>
      </c>
    </row>
    <row r="90" spans="1:3" ht="45" customHeight="1">
      <c r="A90" s="278">
        <v>460</v>
      </c>
      <c r="B90" s="278" t="s">
        <v>976</v>
      </c>
      <c r="C90" s="99" t="s">
        <v>132</v>
      </c>
    </row>
    <row r="91" spans="1:3" ht="55.5" customHeight="1">
      <c r="A91" s="278">
        <v>460</v>
      </c>
      <c r="B91" s="278" t="s">
        <v>977</v>
      </c>
      <c r="C91" s="99" t="s">
        <v>133</v>
      </c>
    </row>
    <row r="92" spans="1:3" ht="36.75" customHeight="1">
      <c r="A92" s="278">
        <v>460</v>
      </c>
      <c r="B92" s="278" t="s">
        <v>978</v>
      </c>
      <c r="C92" s="99" t="s">
        <v>789</v>
      </c>
    </row>
    <row r="93" spans="1:3" ht="39.75" customHeight="1">
      <c r="A93" s="278">
        <v>460</v>
      </c>
      <c r="B93" s="278" t="s">
        <v>979</v>
      </c>
      <c r="C93" s="99" t="s">
        <v>145</v>
      </c>
    </row>
    <row r="94" spans="1:3" ht="39" customHeight="1">
      <c r="A94" s="278">
        <v>460</v>
      </c>
      <c r="B94" s="278" t="s">
        <v>980</v>
      </c>
      <c r="C94" s="99" t="s">
        <v>486</v>
      </c>
    </row>
    <row r="95" spans="1:3" ht="31.5" customHeight="1">
      <c r="A95" s="583">
        <v>460</v>
      </c>
      <c r="B95" s="583" t="s">
        <v>981</v>
      </c>
      <c r="C95" s="99" t="s">
        <v>817</v>
      </c>
    </row>
    <row r="96" spans="1:3" ht="34.5" customHeight="1">
      <c r="A96" s="583">
        <v>460</v>
      </c>
      <c r="B96" s="583" t="s">
        <v>982</v>
      </c>
      <c r="C96" s="99" t="s">
        <v>47</v>
      </c>
    </row>
    <row r="97" spans="1:3" ht="36" customHeight="1">
      <c r="A97" s="583">
        <v>460</v>
      </c>
      <c r="B97" s="583" t="s">
        <v>983</v>
      </c>
      <c r="C97" s="99" t="s">
        <v>818</v>
      </c>
    </row>
    <row r="98" spans="1:3" ht="36" customHeight="1">
      <c r="A98" s="583">
        <v>460</v>
      </c>
      <c r="B98" s="583" t="s">
        <v>1194</v>
      </c>
      <c r="C98" s="324" t="s">
        <v>1195</v>
      </c>
    </row>
    <row r="99" spans="1:3" ht="41.25" customHeight="1">
      <c r="A99" s="583">
        <v>460</v>
      </c>
      <c r="B99" s="583" t="s">
        <v>984</v>
      </c>
      <c r="C99" s="100" t="s">
        <v>808</v>
      </c>
    </row>
    <row r="100" spans="1:3" ht="66" customHeight="1">
      <c r="A100" s="583">
        <v>460</v>
      </c>
      <c r="B100" s="583" t="s">
        <v>990</v>
      </c>
      <c r="C100" s="99" t="s">
        <v>28</v>
      </c>
    </row>
    <row r="101" spans="1:3" ht="40.5" customHeight="1">
      <c r="A101" s="593" t="s">
        <v>200</v>
      </c>
      <c r="B101" s="579" t="s">
        <v>574</v>
      </c>
      <c r="C101" s="582" t="s">
        <v>199</v>
      </c>
    </row>
    <row r="102" spans="1:3" ht="39.75" customHeight="1">
      <c r="A102" s="594" t="s">
        <v>200</v>
      </c>
      <c r="B102" s="278" t="s">
        <v>277</v>
      </c>
      <c r="C102" s="99" t="s">
        <v>278</v>
      </c>
    </row>
    <row r="103" spans="1:3" ht="36.75" customHeight="1">
      <c r="A103" s="595" t="s">
        <v>200</v>
      </c>
      <c r="B103" s="278" t="s">
        <v>279</v>
      </c>
      <c r="C103" s="99" t="s">
        <v>557</v>
      </c>
    </row>
    <row r="104" spans="1:3" ht="66" customHeight="1">
      <c r="A104" s="595" t="s">
        <v>200</v>
      </c>
      <c r="B104" s="278" t="s">
        <v>372</v>
      </c>
      <c r="C104" s="101" t="s">
        <v>876</v>
      </c>
    </row>
    <row r="105" spans="1:3" ht="54.75" customHeight="1">
      <c r="A105" s="595" t="s">
        <v>200</v>
      </c>
      <c r="B105" s="278" t="s">
        <v>50</v>
      </c>
      <c r="C105" s="99" t="s">
        <v>561</v>
      </c>
    </row>
    <row r="106" spans="1:3" ht="75.75" customHeight="1">
      <c r="A106" s="595" t="s">
        <v>200</v>
      </c>
      <c r="B106" s="278" t="s">
        <v>120</v>
      </c>
      <c r="C106" s="99" t="s">
        <v>121</v>
      </c>
    </row>
    <row r="107" spans="1:3" ht="57" customHeight="1">
      <c r="A107" s="595" t="s">
        <v>200</v>
      </c>
      <c r="B107" s="278" t="s">
        <v>287</v>
      </c>
      <c r="C107" s="99" t="s">
        <v>297</v>
      </c>
    </row>
    <row r="108" spans="1:3" ht="54.75" customHeight="1">
      <c r="A108" s="595" t="s">
        <v>200</v>
      </c>
      <c r="B108" s="278" t="s">
        <v>559</v>
      </c>
      <c r="C108" s="99" t="s">
        <v>614</v>
      </c>
    </row>
    <row r="109" spans="1:3" ht="58.5" customHeight="1">
      <c r="A109" s="595" t="s">
        <v>200</v>
      </c>
      <c r="B109" s="278" t="s">
        <v>237</v>
      </c>
      <c r="C109" s="99" t="s">
        <v>238</v>
      </c>
    </row>
    <row r="110" spans="1:3" ht="67.5" customHeight="1">
      <c r="A110" s="595" t="s">
        <v>200</v>
      </c>
      <c r="B110" s="278" t="s">
        <v>239</v>
      </c>
      <c r="C110" s="99" t="s">
        <v>219</v>
      </c>
    </row>
    <row r="111" spans="1:3" ht="65.25" customHeight="1">
      <c r="A111" s="595" t="s">
        <v>200</v>
      </c>
      <c r="B111" s="278" t="s">
        <v>240</v>
      </c>
      <c r="C111" s="99" t="s">
        <v>141</v>
      </c>
    </row>
    <row r="112" spans="1:3" ht="67.5" customHeight="1">
      <c r="A112" s="595" t="s">
        <v>200</v>
      </c>
      <c r="B112" s="278" t="s">
        <v>142</v>
      </c>
      <c r="C112" s="99" t="s">
        <v>592</v>
      </c>
    </row>
    <row r="113" spans="1:3" ht="42" customHeight="1">
      <c r="A113" s="595" t="s">
        <v>200</v>
      </c>
      <c r="B113" s="278" t="s">
        <v>634</v>
      </c>
      <c r="C113" s="101" t="s">
        <v>898</v>
      </c>
    </row>
    <row r="114" spans="1:3" ht="43.5" customHeight="1">
      <c r="A114" s="595" t="s">
        <v>200</v>
      </c>
      <c r="B114" s="278" t="s">
        <v>295</v>
      </c>
      <c r="C114" s="99" t="s">
        <v>220</v>
      </c>
    </row>
    <row r="115" spans="1:3" ht="81.75" customHeight="1">
      <c r="A115" s="595" t="s">
        <v>200</v>
      </c>
      <c r="B115" s="278" t="s">
        <v>161</v>
      </c>
      <c r="C115" s="99" t="s">
        <v>162</v>
      </c>
    </row>
    <row r="116" spans="1:3" ht="32.25" customHeight="1">
      <c r="A116" s="594" t="s">
        <v>200</v>
      </c>
      <c r="B116" s="583" t="s">
        <v>26</v>
      </c>
      <c r="C116" s="99" t="s">
        <v>27</v>
      </c>
    </row>
    <row r="117" spans="1:3" ht="29.25" customHeight="1">
      <c r="A117" s="594" t="s">
        <v>200</v>
      </c>
      <c r="B117" s="278" t="s">
        <v>265</v>
      </c>
      <c r="C117" s="99" t="s">
        <v>169</v>
      </c>
    </row>
    <row r="118" spans="1:3" ht="45.75" customHeight="1">
      <c r="A118" s="594" t="s">
        <v>200</v>
      </c>
      <c r="B118" s="583" t="s">
        <v>371</v>
      </c>
      <c r="C118" s="99" t="s">
        <v>635</v>
      </c>
    </row>
    <row r="119" spans="1:3" s="10" customFormat="1" ht="67.5" customHeight="1">
      <c r="A119" s="594" t="s">
        <v>200</v>
      </c>
      <c r="B119" s="583" t="s">
        <v>990</v>
      </c>
      <c r="C119" s="99" t="s">
        <v>28</v>
      </c>
    </row>
    <row r="120" spans="1:3" s="10" customFormat="1" ht="67.5" customHeight="1">
      <c r="A120" s="595" t="s">
        <v>200</v>
      </c>
      <c r="B120" s="278" t="s">
        <v>991</v>
      </c>
      <c r="C120" s="324" t="s">
        <v>637</v>
      </c>
    </row>
    <row r="121" spans="1:3" s="10" customFormat="1" ht="39" customHeight="1">
      <c r="A121" s="593" t="s">
        <v>992</v>
      </c>
      <c r="B121" s="579" t="s">
        <v>994</v>
      </c>
      <c r="C121" s="582" t="s">
        <v>993</v>
      </c>
    </row>
    <row r="122" spans="1:3" s="10" customFormat="1" ht="62.25" customHeight="1">
      <c r="A122" s="595" t="s">
        <v>992</v>
      </c>
      <c r="B122" s="278" t="s">
        <v>59</v>
      </c>
      <c r="C122" s="99" t="s">
        <v>118</v>
      </c>
    </row>
    <row r="123" spans="1:3" s="86" customFormat="1" ht="42.75" hidden="1" customHeight="1">
      <c r="A123" s="572"/>
      <c r="B123" s="571"/>
      <c r="C123" s="596"/>
    </row>
    <row r="124" spans="1:3" s="86" customFormat="1" ht="28.5" hidden="1" customHeight="1">
      <c r="A124" s="572"/>
      <c r="B124" s="571"/>
      <c r="C124" s="596"/>
    </row>
    <row r="125" spans="1:3" s="86" customFormat="1" ht="36" hidden="1" customHeight="1">
      <c r="A125" s="572"/>
      <c r="B125" s="571"/>
      <c r="C125" s="596"/>
    </row>
    <row r="126" spans="1:3" s="86" customFormat="1" ht="45" hidden="1" customHeight="1">
      <c r="A126" s="572"/>
      <c r="B126" s="571"/>
      <c r="C126" s="596"/>
    </row>
    <row r="127" spans="1:3" s="86" customFormat="1" ht="78" hidden="1" customHeight="1">
      <c r="A127" s="572"/>
      <c r="B127" s="571"/>
      <c r="C127" s="596"/>
    </row>
    <row r="128" spans="1:3" s="86" customFormat="1" ht="25.5" hidden="1" customHeight="1">
      <c r="A128" s="572"/>
      <c r="B128" s="571"/>
      <c r="C128" s="596"/>
    </row>
    <row r="129" spans="1:3" s="86" customFormat="1" ht="23.25" hidden="1" customHeight="1">
      <c r="A129" s="572"/>
      <c r="B129" s="571"/>
      <c r="C129" s="596"/>
    </row>
    <row r="130" spans="1:3" s="86" customFormat="1" ht="23.25" hidden="1" customHeight="1">
      <c r="A130" s="572"/>
      <c r="B130" s="571"/>
      <c r="C130" s="596"/>
    </row>
    <row r="131" spans="1:3" s="86" customFormat="1" ht="40.5" hidden="1" customHeight="1">
      <c r="A131" s="572"/>
      <c r="B131" s="571"/>
      <c r="C131" s="596"/>
    </row>
    <row r="132" spans="1:3" s="86" customFormat="1" ht="62.25" hidden="1" customHeight="1">
      <c r="A132" s="572"/>
      <c r="B132" s="571"/>
      <c r="C132" s="596"/>
    </row>
    <row r="133" spans="1:3" s="86" customFormat="1" ht="69" hidden="1" customHeight="1">
      <c r="A133" s="572"/>
      <c r="B133" s="571"/>
      <c r="C133" s="596"/>
    </row>
    <row r="134" spans="1:3" s="86" customFormat="1" ht="69" hidden="1" customHeight="1">
      <c r="A134" s="572"/>
      <c r="B134" s="571"/>
      <c r="C134" s="596"/>
    </row>
    <row r="135" spans="1:3" s="86" customFormat="1" ht="42" hidden="1" customHeight="1">
      <c r="A135" s="572"/>
      <c r="B135" s="571"/>
      <c r="C135" s="596"/>
    </row>
    <row r="136" spans="1:3" s="86" customFormat="1" ht="38.25" hidden="1" customHeight="1">
      <c r="A136" s="572"/>
      <c r="B136" s="571"/>
      <c r="C136" s="596"/>
    </row>
    <row r="137" spans="1:3" s="86" customFormat="1" ht="42" hidden="1" customHeight="1">
      <c r="A137" s="572"/>
      <c r="B137" s="571"/>
      <c r="C137" s="596"/>
    </row>
    <row r="138" spans="1:3" s="86" customFormat="1" ht="27" hidden="1" customHeight="1">
      <c r="A138" s="572"/>
      <c r="B138" s="571"/>
      <c r="C138" s="596"/>
    </row>
    <row r="139" spans="1:3" s="86" customFormat="1" ht="25.5" hidden="1" customHeight="1">
      <c r="A139" s="572"/>
      <c r="B139" s="571"/>
      <c r="C139" s="596"/>
    </row>
    <row r="140" spans="1:3" s="86" customFormat="1" ht="51.75" hidden="1" customHeight="1">
      <c r="A140" s="572"/>
      <c r="B140" s="571"/>
      <c r="C140" s="596"/>
    </row>
    <row r="141" spans="1:3" s="86" customFormat="1" ht="72" hidden="1" customHeight="1">
      <c r="A141" s="572"/>
      <c r="B141" s="571"/>
      <c r="C141" s="596"/>
    </row>
    <row r="142" spans="1:3" s="86" customFormat="1" ht="67.5" hidden="1" customHeight="1">
      <c r="A142" s="572"/>
      <c r="B142" s="571"/>
      <c r="C142" s="596"/>
    </row>
    <row r="143" spans="1:3" s="86" customFormat="1" ht="39" hidden="1" customHeight="1">
      <c r="A143" s="572"/>
      <c r="B143" s="571"/>
      <c r="C143" s="596"/>
    </row>
    <row r="144" spans="1:3" s="86" customFormat="1" ht="40.5" hidden="1" customHeight="1">
      <c r="A144" s="572"/>
      <c r="B144" s="571"/>
      <c r="C144" s="596"/>
    </row>
    <row r="145" spans="1:3" s="86" customFormat="1" ht="15" hidden="1" customHeight="1">
      <c r="A145" s="572"/>
      <c r="B145" s="571"/>
      <c r="C145" s="596"/>
    </row>
    <row r="146" spans="1:3" s="86" customFormat="1" ht="15" hidden="1" customHeight="1">
      <c r="A146" s="572"/>
      <c r="B146" s="571"/>
      <c r="C146" s="596"/>
    </row>
    <row r="147" spans="1:3" s="86" customFormat="1" ht="15" hidden="1" customHeight="1">
      <c r="A147" s="572"/>
      <c r="B147" s="571"/>
      <c r="C147" s="596"/>
    </row>
    <row r="148" spans="1:3" s="86" customFormat="1" ht="15" hidden="1" customHeight="1">
      <c r="A148" s="572"/>
      <c r="B148" s="571"/>
      <c r="C148" s="596"/>
    </row>
    <row r="149" spans="1:3" s="86" customFormat="1" ht="15" hidden="1" customHeight="1">
      <c r="A149" s="572"/>
      <c r="B149" s="571"/>
      <c r="C149" s="596"/>
    </row>
    <row r="150" spans="1:3" s="86" customFormat="1" ht="15" hidden="1" customHeight="1">
      <c r="A150" s="572"/>
      <c r="B150" s="571"/>
      <c r="C150" s="596"/>
    </row>
    <row r="151" spans="1:3" s="86" customFormat="1" ht="15" hidden="1" customHeight="1">
      <c r="A151" s="572"/>
      <c r="B151" s="571"/>
      <c r="C151" s="596"/>
    </row>
    <row r="152" spans="1:3" s="86" customFormat="1" ht="15" hidden="1" customHeight="1">
      <c r="A152" s="572"/>
      <c r="B152" s="571"/>
      <c r="C152" s="596"/>
    </row>
    <row r="153" spans="1:3" s="86" customFormat="1" ht="15" hidden="1" customHeight="1">
      <c r="A153" s="572"/>
      <c r="B153" s="571"/>
      <c r="C153" s="596"/>
    </row>
    <row r="154" spans="1:3" s="86" customFormat="1" ht="15" hidden="1" customHeight="1">
      <c r="A154" s="572"/>
      <c r="B154" s="571"/>
      <c r="C154" s="596"/>
    </row>
    <row r="155" spans="1:3" s="86" customFormat="1" ht="15" hidden="1" customHeight="1">
      <c r="A155" s="572"/>
      <c r="B155" s="571"/>
      <c r="C155" s="596"/>
    </row>
    <row r="156" spans="1:3" s="86" customFormat="1" ht="15" hidden="1" customHeight="1">
      <c r="A156" s="572"/>
      <c r="B156" s="571"/>
      <c r="C156" s="596"/>
    </row>
    <row r="157" spans="1:3" s="86" customFormat="1" ht="15" hidden="1" customHeight="1">
      <c r="A157" s="572"/>
      <c r="B157" s="571"/>
      <c r="C157" s="596"/>
    </row>
    <row r="158" spans="1:3" s="86" customFormat="1" ht="15" hidden="1" customHeight="1">
      <c r="A158" s="572"/>
      <c r="B158" s="571"/>
      <c r="C158" s="596"/>
    </row>
    <row r="159" spans="1:3" s="86" customFormat="1" ht="15" hidden="1" customHeight="1">
      <c r="A159" s="572"/>
      <c r="B159" s="571"/>
      <c r="C159" s="596"/>
    </row>
    <row r="160" spans="1:3" s="86" customFormat="1" ht="15" hidden="1" customHeight="1">
      <c r="A160" s="572"/>
      <c r="B160" s="571"/>
      <c r="C160" s="596"/>
    </row>
    <row r="161" spans="1:3" s="86" customFormat="1" ht="15" hidden="1" customHeight="1">
      <c r="A161" s="572"/>
      <c r="B161" s="571"/>
      <c r="C161" s="596"/>
    </row>
    <row r="162" spans="1:3" s="86" customFormat="1" ht="15" hidden="1" customHeight="1">
      <c r="A162" s="572"/>
      <c r="B162" s="571"/>
      <c r="C162" s="596"/>
    </row>
    <row r="163" spans="1:3" s="86" customFormat="1" ht="15" hidden="1" customHeight="1">
      <c r="A163" s="572"/>
      <c r="B163" s="571"/>
      <c r="C163" s="596"/>
    </row>
    <row r="164" spans="1:3" s="86" customFormat="1" ht="15" hidden="1" customHeight="1">
      <c r="A164" s="572"/>
      <c r="B164" s="571"/>
      <c r="C164" s="596"/>
    </row>
    <row r="165" spans="1:3" s="86" customFormat="1" ht="15" hidden="1" customHeight="1">
      <c r="A165" s="572"/>
      <c r="B165" s="571"/>
      <c r="C165" s="596"/>
    </row>
    <row r="166" spans="1:3" s="86" customFormat="1" ht="15" hidden="1" customHeight="1">
      <c r="A166" s="572"/>
      <c r="B166" s="571"/>
      <c r="C166" s="596"/>
    </row>
    <row r="167" spans="1:3" s="86" customFormat="1" ht="15" hidden="1" customHeight="1">
      <c r="A167" s="572"/>
      <c r="B167" s="571"/>
      <c r="C167" s="596"/>
    </row>
    <row r="168" spans="1:3" s="86" customFormat="1" ht="15" hidden="1" customHeight="1">
      <c r="A168" s="572"/>
      <c r="B168" s="571"/>
      <c r="C168" s="596"/>
    </row>
    <row r="169" spans="1:3" s="86" customFormat="1" ht="15" hidden="1" customHeight="1">
      <c r="A169" s="572"/>
      <c r="B169" s="571"/>
      <c r="C169" s="596"/>
    </row>
    <row r="170" spans="1:3" s="86" customFormat="1" ht="15" hidden="1" customHeight="1">
      <c r="A170" s="572"/>
      <c r="B170" s="571"/>
      <c r="C170" s="596"/>
    </row>
    <row r="171" spans="1:3" s="86" customFormat="1" ht="15" hidden="1" customHeight="1">
      <c r="A171" s="572"/>
      <c r="B171" s="571"/>
      <c r="C171" s="596"/>
    </row>
    <row r="172" spans="1:3" s="86" customFormat="1" ht="15" hidden="1" customHeight="1">
      <c r="A172" s="572"/>
      <c r="B172" s="571"/>
      <c r="C172" s="596"/>
    </row>
    <row r="173" spans="1:3" s="86" customFormat="1" ht="15" hidden="1" customHeight="1">
      <c r="A173" s="572"/>
      <c r="B173" s="571"/>
      <c r="C173" s="596"/>
    </row>
    <row r="174" spans="1:3" s="86" customFormat="1" ht="15" hidden="1" customHeight="1">
      <c r="A174" s="572"/>
      <c r="B174" s="571"/>
      <c r="C174" s="596"/>
    </row>
    <row r="175" spans="1:3" s="86" customFormat="1" ht="15" hidden="1" customHeight="1">
      <c r="A175" s="572"/>
      <c r="B175" s="571"/>
      <c r="C175" s="596"/>
    </row>
    <row r="176" spans="1:3" s="86" customFormat="1" ht="15" hidden="1" customHeight="1">
      <c r="A176" s="572"/>
      <c r="B176" s="571"/>
      <c r="C176" s="596"/>
    </row>
    <row r="177" spans="1:3" s="86" customFormat="1" ht="15" hidden="1" customHeight="1">
      <c r="A177" s="572"/>
      <c r="B177" s="571"/>
      <c r="C177" s="596"/>
    </row>
    <row r="178" spans="1:3" s="86" customFormat="1" ht="15" hidden="1" customHeight="1">
      <c r="A178" s="572"/>
      <c r="B178" s="571"/>
      <c r="C178" s="596"/>
    </row>
    <row r="179" spans="1:3" s="86" customFormat="1" ht="15" hidden="1" customHeight="1">
      <c r="A179" s="572"/>
      <c r="B179" s="571"/>
      <c r="C179" s="596"/>
    </row>
    <row r="180" spans="1:3" s="86" customFormat="1" ht="15" hidden="1" customHeight="1">
      <c r="A180" s="572"/>
      <c r="B180" s="571"/>
      <c r="C180" s="596"/>
    </row>
    <row r="181" spans="1:3" s="86" customFormat="1" ht="15" customHeight="1">
      <c r="A181" s="572"/>
      <c r="B181" s="571"/>
      <c r="C181" s="596"/>
    </row>
    <row r="182" spans="1:3" s="86" customFormat="1" ht="15" customHeight="1">
      <c r="A182" s="572"/>
      <c r="B182" s="571"/>
      <c r="C182" s="596"/>
    </row>
    <row r="183" spans="1:3" s="86" customFormat="1" ht="15" customHeight="1">
      <c r="A183" s="572"/>
      <c r="B183" s="571"/>
      <c r="C183" s="596"/>
    </row>
    <row r="184" spans="1:3" s="86" customFormat="1" ht="15" customHeight="1">
      <c r="A184" s="572"/>
      <c r="B184" s="571"/>
      <c r="C184" s="596"/>
    </row>
    <row r="185" spans="1:3" s="86" customFormat="1" ht="15" customHeight="1">
      <c r="A185" s="572"/>
      <c r="B185" s="571"/>
      <c r="C185" s="596"/>
    </row>
    <row r="186" spans="1:3" s="86" customFormat="1" ht="15" customHeight="1">
      <c r="A186" s="572"/>
      <c r="B186" s="571"/>
      <c r="C186" s="596"/>
    </row>
    <row r="187" spans="1:3" s="86" customFormat="1" ht="15" customHeight="1">
      <c r="A187" s="572"/>
      <c r="B187" s="571"/>
      <c r="C187" s="596"/>
    </row>
    <row r="188" spans="1:3" s="86" customFormat="1" ht="15" customHeight="1">
      <c r="A188" s="572"/>
      <c r="B188" s="571"/>
      <c r="C188" s="596"/>
    </row>
    <row r="189" spans="1:3" s="86" customFormat="1" ht="15" customHeight="1">
      <c r="A189" s="572"/>
      <c r="B189" s="571"/>
      <c r="C189" s="596"/>
    </row>
    <row r="190" spans="1:3" s="86" customFormat="1" ht="15" customHeight="1">
      <c r="A190" s="572"/>
      <c r="B190" s="571"/>
      <c r="C190" s="596"/>
    </row>
    <row r="191" spans="1:3" s="86" customFormat="1" ht="15" customHeight="1">
      <c r="A191" s="572"/>
      <c r="B191" s="571"/>
      <c r="C191" s="596"/>
    </row>
    <row r="192" spans="1:3" s="86" customFormat="1" ht="15" customHeight="1">
      <c r="A192" s="572"/>
      <c r="B192" s="571"/>
      <c r="C192" s="596"/>
    </row>
    <row r="193" spans="1:3" s="86" customFormat="1" ht="15" customHeight="1">
      <c r="A193" s="572"/>
      <c r="B193" s="571"/>
      <c r="C193" s="596"/>
    </row>
    <row r="194" spans="1:3" s="86" customFormat="1" ht="15" customHeight="1">
      <c r="A194" s="572"/>
      <c r="B194" s="571"/>
      <c r="C194" s="596"/>
    </row>
    <row r="195" spans="1:3" s="86" customFormat="1" ht="15" customHeight="1">
      <c r="A195" s="572"/>
      <c r="B195" s="571"/>
      <c r="C195" s="596"/>
    </row>
    <row r="196" spans="1:3" s="86" customFormat="1" ht="15" customHeight="1">
      <c r="A196" s="572"/>
      <c r="B196" s="571"/>
      <c r="C196" s="596"/>
    </row>
    <row r="197" spans="1:3" s="86" customFormat="1" ht="15" customHeight="1">
      <c r="A197" s="572"/>
      <c r="B197" s="571"/>
      <c r="C197" s="596"/>
    </row>
    <row r="198" spans="1:3" s="86" customFormat="1" ht="15" customHeight="1">
      <c r="A198" s="572"/>
      <c r="B198" s="571"/>
      <c r="C198" s="596"/>
    </row>
    <row r="199" spans="1:3" s="86" customFormat="1" ht="15" customHeight="1">
      <c r="A199" s="572"/>
      <c r="B199" s="571"/>
      <c r="C199" s="596"/>
    </row>
    <row r="200" spans="1:3" s="86" customFormat="1" ht="15" customHeight="1">
      <c r="A200" s="572"/>
      <c r="B200" s="571"/>
      <c r="C200" s="596"/>
    </row>
    <row r="201" spans="1:3" s="86" customFormat="1" ht="15" customHeight="1">
      <c r="A201" s="572"/>
      <c r="B201" s="571"/>
      <c r="C201" s="596"/>
    </row>
    <row r="202" spans="1:3" s="86" customFormat="1" ht="15" customHeight="1">
      <c r="A202" s="572"/>
      <c r="B202" s="571"/>
      <c r="C202" s="596"/>
    </row>
    <row r="203" spans="1:3" s="86" customFormat="1" ht="15" customHeight="1">
      <c r="A203" s="572"/>
      <c r="B203" s="571"/>
      <c r="C203" s="596"/>
    </row>
    <row r="204" spans="1:3" s="86" customFormat="1" ht="15" customHeight="1">
      <c r="A204" s="572"/>
      <c r="B204" s="571"/>
      <c r="C204" s="596"/>
    </row>
    <row r="205" spans="1:3" s="86" customFormat="1" ht="15" customHeight="1">
      <c r="A205" s="572"/>
      <c r="B205" s="571"/>
      <c r="C205" s="596"/>
    </row>
    <row r="206" spans="1:3" s="86" customFormat="1" ht="15" customHeight="1">
      <c r="A206" s="572"/>
      <c r="B206" s="571"/>
      <c r="C206" s="596"/>
    </row>
    <row r="207" spans="1:3" s="86" customFormat="1" ht="15" customHeight="1">
      <c r="A207" s="572"/>
      <c r="B207" s="571"/>
      <c r="C207" s="596"/>
    </row>
    <row r="208" spans="1:3" s="86" customFormat="1" ht="15" customHeight="1">
      <c r="A208" s="572"/>
      <c r="B208" s="571"/>
      <c r="C208" s="596"/>
    </row>
    <row r="209" spans="1:3" s="86" customFormat="1" ht="15" customHeight="1">
      <c r="A209" s="572"/>
      <c r="B209" s="571"/>
      <c r="C209" s="596"/>
    </row>
    <row r="210" spans="1:3" s="86" customFormat="1" ht="15" customHeight="1">
      <c r="A210" s="572"/>
      <c r="B210" s="571"/>
      <c r="C210" s="596"/>
    </row>
    <row r="211" spans="1:3" s="86" customFormat="1" ht="15" customHeight="1">
      <c r="A211" s="572"/>
      <c r="B211" s="571"/>
      <c r="C211" s="596"/>
    </row>
    <row r="212" spans="1:3" s="86" customFormat="1" ht="15" customHeight="1">
      <c r="A212" s="572"/>
      <c r="B212" s="571"/>
      <c r="C212" s="596"/>
    </row>
    <row r="213" spans="1:3" s="86" customFormat="1" ht="15" customHeight="1">
      <c r="A213" s="572"/>
      <c r="B213" s="571"/>
      <c r="C213" s="596"/>
    </row>
    <row r="214" spans="1:3" s="86" customFormat="1" ht="15" customHeight="1">
      <c r="A214" s="572"/>
      <c r="B214" s="571"/>
      <c r="C214" s="596"/>
    </row>
    <row r="215" spans="1:3" s="86" customFormat="1" ht="15" customHeight="1">
      <c r="A215" s="572"/>
      <c r="B215" s="571"/>
      <c r="C215" s="596"/>
    </row>
    <row r="216" spans="1:3" s="86" customFormat="1" ht="15" customHeight="1">
      <c r="A216" s="572"/>
      <c r="B216" s="571"/>
      <c r="C216" s="596"/>
    </row>
    <row r="217" spans="1:3" s="86" customFormat="1" ht="15" customHeight="1">
      <c r="A217" s="572"/>
      <c r="B217" s="571"/>
      <c r="C217" s="596"/>
    </row>
    <row r="218" spans="1:3" s="86" customFormat="1" ht="15" customHeight="1">
      <c r="A218" s="572"/>
      <c r="B218" s="571"/>
      <c r="C218" s="596"/>
    </row>
    <row r="219" spans="1:3" s="86" customFormat="1" ht="15" customHeight="1">
      <c r="A219" s="572"/>
      <c r="B219" s="571"/>
      <c r="C219" s="596"/>
    </row>
    <row r="220" spans="1:3" s="86" customFormat="1" ht="15" customHeight="1">
      <c r="A220" s="572"/>
      <c r="B220" s="571"/>
      <c r="C220" s="596"/>
    </row>
    <row r="221" spans="1:3" s="86" customFormat="1" ht="15" customHeight="1">
      <c r="A221" s="572"/>
      <c r="B221" s="571"/>
      <c r="C221" s="596"/>
    </row>
    <row r="222" spans="1:3" s="86" customFormat="1" ht="15" customHeight="1">
      <c r="A222" s="572"/>
      <c r="B222" s="571"/>
      <c r="C222" s="596"/>
    </row>
    <row r="223" spans="1:3" s="86" customFormat="1" ht="15" customHeight="1">
      <c r="A223" s="572"/>
      <c r="B223" s="571"/>
      <c r="C223" s="596"/>
    </row>
    <row r="224" spans="1:3" s="86" customFormat="1" ht="15" customHeight="1">
      <c r="A224" s="572"/>
      <c r="B224" s="571"/>
      <c r="C224" s="596"/>
    </row>
    <row r="225" spans="1:3" s="86" customFormat="1" ht="15" customHeight="1">
      <c r="A225" s="572"/>
      <c r="B225" s="571"/>
      <c r="C225" s="596"/>
    </row>
  </sheetData>
  <mergeCells count="8">
    <mergeCell ref="A9:C9"/>
    <mergeCell ref="A10:B10"/>
    <mergeCell ref="C10:C11"/>
    <mergeCell ref="A4:C4"/>
    <mergeCell ref="A7:C7"/>
    <mergeCell ref="A8:C8"/>
    <mergeCell ref="B5:C5"/>
    <mergeCell ref="A6:C6"/>
  </mergeCells>
  <phoneticPr fontId="4" type="noConversion"/>
  <pageMargins left="0.9055118110236221" right="0.59055118110236227" top="0.31496062992125984" bottom="0" header="0.23622047244094491" footer="0.31496062992125984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F10" sqref="F10"/>
    </sheetView>
  </sheetViews>
  <sheetFormatPr defaultRowHeight="12.75"/>
  <cols>
    <col min="1" max="1" width="8.140625" customWidth="1"/>
    <col min="2" max="2" width="59.140625" customWidth="1"/>
    <col min="3" max="4" width="14.42578125" customWidth="1"/>
  </cols>
  <sheetData>
    <row r="1" spans="1:4">
      <c r="D1" s="348" t="s">
        <v>1244</v>
      </c>
    </row>
    <row r="2" spans="1:4" ht="19.5" customHeight="1">
      <c r="A2" s="504" t="s">
        <v>1016</v>
      </c>
      <c r="B2" s="504"/>
      <c r="C2" s="504"/>
      <c r="D2" s="540"/>
    </row>
    <row r="3" spans="1:4" ht="48" customHeight="1">
      <c r="A3" s="72"/>
      <c r="B3" s="499" t="s">
        <v>1293</v>
      </c>
      <c r="C3" s="499"/>
      <c r="D3" s="545"/>
    </row>
    <row r="4" spans="1:4" ht="15.75" customHeight="1">
      <c r="C4" s="470"/>
      <c r="D4" s="470"/>
    </row>
    <row r="5" spans="1:4" ht="31.5" customHeight="1">
      <c r="A5" s="554"/>
      <c r="B5" s="554"/>
      <c r="C5" s="554"/>
      <c r="D5" s="143" t="s">
        <v>1014</v>
      </c>
    </row>
    <row r="6" spans="1:4" ht="36" customHeight="1">
      <c r="A6" s="551" t="s">
        <v>1329</v>
      </c>
      <c r="B6" s="551"/>
      <c r="C6" s="552"/>
      <c r="D6" s="556"/>
    </row>
    <row r="7" spans="1:4" ht="15.75">
      <c r="A7" s="555"/>
      <c r="B7" s="555"/>
      <c r="C7" s="555"/>
      <c r="D7" s="141"/>
    </row>
    <row r="8" spans="1:4" ht="15.75">
      <c r="A8" s="75"/>
      <c r="C8" s="158"/>
      <c r="D8" s="158" t="s">
        <v>572</v>
      </c>
    </row>
    <row r="9" spans="1:4" ht="27.75" customHeight="1">
      <c r="A9" s="553" t="s">
        <v>1093</v>
      </c>
      <c r="B9" s="553" t="s">
        <v>334</v>
      </c>
      <c r="C9" s="549">
        <v>2023</v>
      </c>
      <c r="D9" s="549">
        <v>2024</v>
      </c>
    </row>
    <row r="10" spans="1:4" ht="45.75" customHeight="1">
      <c r="A10" s="553"/>
      <c r="B10" s="553"/>
      <c r="C10" s="549"/>
      <c r="D10" s="549"/>
    </row>
    <row r="11" spans="1:4" ht="45" customHeight="1">
      <c r="A11" s="147" t="s">
        <v>1095</v>
      </c>
      <c r="B11" s="155" t="s">
        <v>154</v>
      </c>
      <c r="C11" s="149">
        <v>0</v>
      </c>
      <c r="D11" s="149">
        <v>0</v>
      </c>
    </row>
    <row r="12" spans="1:4" ht="54.75" customHeight="1">
      <c r="A12" s="148" t="s">
        <v>1096</v>
      </c>
      <c r="B12" s="156" t="s">
        <v>1097</v>
      </c>
      <c r="C12" s="149">
        <v>0</v>
      </c>
      <c r="D12" s="149">
        <v>0</v>
      </c>
    </row>
    <row r="13" spans="1:4" ht="60" customHeight="1">
      <c r="A13" s="148" t="s">
        <v>1098</v>
      </c>
      <c r="B13" s="156" t="s">
        <v>1099</v>
      </c>
      <c r="C13" s="149">
        <v>0</v>
      </c>
      <c r="D13" s="149">
        <v>0</v>
      </c>
    </row>
    <row r="14" spans="1:4" ht="67.5" customHeight="1">
      <c r="A14" s="148" t="s">
        <v>1100</v>
      </c>
      <c r="B14" s="156" t="s">
        <v>1101</v>
      </c>
      <c r="C14" s="149">
        <v>0</v>
      </c>
      <c r="D14" s="149">
        <v>0</v>
      </c>
    </row>
    <row r="15" spans="1:4" ht="24" customHeight="1">
      <c r="A15" s="150"/>
      <c r="B15" s="157" t="s">
        <v>1102</v>
      </c>
      <c r="C15" s="151">
        <f>SUM(C12:C14)</f>
        <v>0</v>
      </c>
      <c r="D15" s="151">
        <f>SUM(D12:D14)</f>
        <v>0</v>
      </c>
    </row>
    <row r="16" spans="1:4" ht="23.25" customHeight="1">
      <c r="A16" s="147" t="s">
        <v>1103</v>
      </c>
      <c r="B16" s="155" t="s">
        <v>1104</v>
      </c>
      <c r="C16" s="149"/>
      <c r="D16" s="149"/>
    </row>
    <row r="17" spans="1:4" ht="63" customHeight="1">
      <c r="A17" s="148" t="s">
        <v>1096</v>
      </c>
      <c r="B17" s="156" t="s">
        <v>1105</v>
      </c>
      <c r="C17" s="149">
        <v>0</v>
      </c>
      <c r="D17" s="149">
        <v>0</v>
      </c>
    </row>
    <row r="18" spans="1:4" ht="81.75" customHeight="1">
      <c r="A18" s="148" t="s">
        <v>1098</v>
      </c>
      <c r="B18" s="156" t="s">
        <v>1106</v>
      </c>
      <c r="C18" s="149">
        <v>0</v>
      </c>
      <c r="D18" s="149">
        <v>0</v>
      </c>
    </row>
    <row r="19" spans="1:4" ht="73.5" customHeight="1">
      <c r="A19" s="148" t="s">
        <v>1100</v>
      </c>
      <c r="B19" s="156" t="s">
        <v>1107</v>
      </c>
      <c r="C19" s="149">
        <v>0</v>
      </c>
      <c r="D19" s="149">
        <v>0</v>
      </c>
    </row>
    <row r="20" spans="1:4" ht="102" customHeight="1">
      <c r="A20" s="148" t="s">
        <v>1108</v>
      </c>
      <c r="B20" s="156" t="s">
        <v>1109</v>
      </c>
      <c r="C20" s="149">
        <v>0</v>
      </c>
      <c r="D20" s="149">
        <v>0</v>
      </c>
    </row>
    <row r="21" spans="1:4" ht="33.75" customHeight="1">
      <c r="A21" s="148" t="s">
        <v>1110</v>
      </c>
      <c r="B21" s="155" t="s">
        <v>1102</v>
      </c>
      <c r="C21" s="151">
        <f>SUM(C17:C20)</f>
        <v>0</v>
      </c>
      <c r="D21" s="151">
        <f>SUM(D17:D20)</f>
        <v>0</v>
      </c>
    </row>
    <row r="22" spans="1:4" ht="14.25">
      <c r="A22" s="38"/>
      <c r="B22" s="38"/>
      <c r="C22" s="38"/>
      <c r="D22" s="38"/>
    </row>
    <row r="23" spans="1:4" ht="14.25">
      <c r="A23" s="38"/>
      <c r="B23" s="38"/>
      <c r="C23" s="38"/>
      <c r="D23" s="38"/>
    </row>
    <row r="24" spans="1:4" ht="14.25">
      <c r="A24" s="38"/>
      <c r="B24" s="38"/>
      <c r="C24" s="38"/>
      <c r="D24" s="38"/>
    </row>
    <row r="25" spans="1:4" ht="14.25">
      <c r="A25" s="38"/>
      <c r="B25" s="38"/>
      <c r="C25" s="38"/>
      <c r="D25" s="38"/>
    </row>
    <row r="26" spans="1:4" ht="14.25">
      <c r="A26" s="38"/>
      <c r="B26" s="38"/>
      <c r="C26" s="38"/>
      <c r="D26" s="38"/>
    </row>
    <row r="27" spans="1:4" ht="14.25">
      <c r="A27" s="38"/>
      <c r="B27" s="38"/>
      <c r="C27" s="38"/>
      <c r="D27" s="38"/>
    </row>
    <row r="28" spans="1:4" ht="14.25">
      <c r="A28" s="38"/>
      <c r="B28" s="38"/>
      <c r="C28" s="38"/>
      <c r="D28" s="38"/>
    </row>
    <row r="29" spans="1:4" ht="14.25">
      <c r="A29" s="38"/>
      <c r="B29" s="38"/>
      <c r="C29" s="38"/>
      <c r="D29" s="38"/>
    </row>
    <row r="30" spans="1:4" ht="14.25">
      <c r="A30" s="38"/>
      <c r="B30" s="38"/>
      <c r="C30" s="38"/>
      <c r="D30" s="38"/>
    </row>
    <row r="31" spans="1:4" ht="14.25">
      <c r="A31" s="38"/>
      <c r="B31" s="38"/>
      <c r="C31" s="38"/>
      <c r="D31" s="38"/>
    </row>
    <row r="32" spans="1:4" ht="14.25">
      <c r="A32" s="38"/>
      <c r="B32" s="38"/>
      <c r="C32" s="38"/>
      <c r="D32" s="38"/>
    </row>
    <row r="33" spans="1:4" ht="14.25">
      <c r="A33" s="38"/>
      <c r="B33" s="38"/>
      <c r="C33" s="38"/>
      <c r="D33" s="38"/>
    </row>
    <row r="34" spans="1:4" ht="14.25">
      <c r="A34" s="38"/>
      <c r="B34" s="38"/>
      <c r="C34" s="38"/>
      <c r="D34" s="38"/>
    </row>
    <row r="35" spans="1:4" ht="14.25">
      <c r="A35" s="38"/>
      <c r="B35" s="38"/>
      <c r="C35" s="38"/>
      <c r="D35" s="38"/>
    </row>
    <row r="36" spans="1:4" ht="14.25">
      <c r="A36" s="38"/>
      <c r="B36" s="38"/>
      <c r="C36" s="38"/>
      <c r="D36" s="38"/>
    </row>
  </sheetData>
  <mergeCells count="10">
    <mergeCell ref="C4:D4"/>
    <mergeCell ref="B3:D3"/>
    <mergeCell ref="A2:D2"/>
    <mergeCell ref="A7:C7"/>
    <mergeCell ref="A6:D6"/>
    <mergeCell ref="A9:A10"/>
    <mergeCell ref="B9:B10"/>
    <mergeCell ref="C9:C10"/>
    <mergeCell ref="D9:D10"/>
    <mergeCell ref="A5:C5"/>
  </mergeCells>
  <pageMargins left="0.70866141732283472" right="0" top="0.74803149606299213" bottom="0" header="0.31496062992125984" footer="0.31496062992125984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topLeftCell="A7" workbookViewId="0">
      <selection activeCell="H14" sqref="H14"/>
    </sheetView>
  </sheetViews>
  <sheetFormatPr defaultRowHeight="12.75"/>
  <cols>
    <col min="1" max="1" width="11.42578125" style="178" customWidth="1"/>
    <col min="2" max="2" width="16.28515625" style="178" customWidth="1"/>
    <col min="3" max="3" width="17" style="178" customWidth="1"/>
    <col min="4" max="4" width="17.140625" style="178" customWidth="1"/>
    <col min="5" max="5" width="16" style="178" customWidth="1"/>
    <col min="6" max="6" width="14.7109375" style="178" customWidth="1"/>
    <col min="7" max="7" width="18.28515625" style="178" customWidth="1"/>
  </cols>
  <sheetData>
    <row r="1" spans="1:7" ht="15.75">
      <c r="A1" s="160"/>
      <c r="B1" s="160"/>
      <c r="C1" s="160"/>
      <c r="D1" s="160"/>
      <c r="E1" s="160"/>
      <c r="F1" s="561" t="s">
        <v>1111</v>
      </c>
      <c r="G1" s="561"/>
    </row>
    <row r="2" spans="1:7" ht="47.25" customHeight="1">
      <c r="A2" s="161"/>
      <c r="B2" s="161"/>
      <c r="C2" s="161"/>
      <c r="D2" s="162"/>
      <c r="E2" s="470" t="s">
        <v>1324</v>
      </c>
      <c r="F2" s="470"/>
      <c r="G2" s="470"/>
    </row>
    <row r="3" spans="1:7" ht="27.75" customHeight="1">
      <c r="A3" s="161"/>
      <c r="B3" s="161"/>
      <c r="C3" s="161"/>
      <c r="D3" s="470"/>
      <c r="E3" s="470"/>
      <c r="F3" s="470"/>
      <c r="G3" s="470"/>
    </row>
    <row r="4" spans="1:7" ht="24" customHeight="1">
      <c r="A4" s="161"/>
      <c r="B4" s="161"/>
      <c r="C4" s="161"/>
      <c r="D4" s="162"/>
      <c r="E4" s="163"/>
      <c r="F4" s="163"/>
      <c r="G4" s="138" t="s">
        <v>413</v>
      </c>
    </row>
    <row r="5" spans="1:7" ht="30.75" customHeight="1">
      <c r="A5" s="562" t="s">
        <v>1325</v>
      </c>
      <c r="B5" s="563"/>
      <c r="C5" s="563"/>
      <c r="D5" s="563"/>
      <c r="E5" s="563"/>
      <c r="F5" s="563"/>
      <c r="G5" s="563"/>
    </row>
    <row r="6" spans="1:7" ht="24.75" customHeight="1">
      <c r="A6" s="165"/>
      <c r="B6" s="564" t="s">
        <v>1326</v>
      </c>
      <c r="C6" s="564"/>
      <c r="D6" s="564"/>
      <c r="E6" s="564"/>
      <c r="F6" s="564"/>
      <c r="G6" s="564"/>
    </row>
    <row r="7" spans="1:7" ht="15.75">
      <c r="A7" s="166"/>
      <c r="B7" s="166"/>
      <c r="C7" s="166"/>
      <c r="D7" s="166"/>
      <c r="E7" s="166"/>
      <c r="F7" s="166"/>
      <c r="G7" s="167" t="s">
        <v>442</v>
      </c>
    </row>
    <row r="8" spans="1:7" ht="97.5" customHeight="1">
      <c r="A8" s="142" t="s">
        <v>1093</v>
      </c>
      <c r="B8" s="142" t="s">
        <v>1112</v>
      </c>
      <c r="C8" s="142" t="s">
        <v>1113</v>
      </c>
      <c r="D8" s="142" t="s">
        <v>1114</v>
      </c>
      <c r="E8" s="142" t="s">
        <v>1115</v>
      </c>
      <c r="F8" s="142" t="s">
        <v>1116</v>
      </c>
      <c r="G8" s="142" t="s">
        <v>1117</v>
      </c>
    </row>
    <row r="9" spans="1:7" ht="34.5" customHeight="1">
      <c r="A9" s="168">
        <v>1</v>
      </c>
      <c r="B9" s="168" t="s">
        <v>1118</v>
      </c>
      <c r="C9" s="168" t="s">
        <v>1118</v>
      </c>
      <c r="D9" s="168" t="s">
        <v>1118</v>
      </c>
      <c r="E9" s="168" t="s">
        <v>1118</v>
      </c>
      <c r="F9" s="168" t="s">
        <v>1118</v>
      </c>
      <c r="G9" s="168" t="s">
        <v>1118</v>
      </c>
    </row>
    <row r="10" spans="1:7" ht="15.75">
      <c r="A10" s="169"/>
      <c r="B10" s="170"/>
      <c r="C10" s="170"/>
      <c r="D10" s="171"/>
      <c r="E10" s="171"/>
      <c r="F10" s="171"/>
      <c r="G10" s="172"/>
    </row>
    <row r="11" spans="1:7" ht="21" customHeight="1">
      <c r="A11" s="565" t="s">
        <v>1327</v>
      </c>
      <c r="B11" s="565"/>
      <c r="C11" s="565"/>
      <c r="D11" s="565"/>
      <c r="E11" s="565"/>
      <c r="F11" s="565"/>
      <c r="G11" s="566"/>
    </row>
    <row r="12" spans="1:7" ht="20.100000000000001" customHeight="1">
      <c r="A12" s="173"/>
      <c r="B12" s="165"/>
      <c r="C12" s="165"/>
      <c r="D12" s="165"/>
      <c r="E12" s="165"/>
      <c r="F12" s="174"/>
      <c r="G12" s="167" t="s">
        <v>442</v>
      </c>
    </row>
    <row r="13" spans="1:7" ht="33.75" customHeight="1">
      <c r="A13" s="557" t="s">
        <v>1119</v>
      </c>
      <c r="B13" s="558"/>
      <c r="C13" s="558"/>
      <c r="D13" s="558"/>
      <c r="E13" s="558"/>
      <c r="F13" s="558"/>
      <c r="G13" s="384" t="s">
        <v>1328</v>
      </c>
    </row>
    <row r="14" spans="1:7" ht="36" customHeight="1">
      <c r="A14" s="557" t="s">
        <v>1120</v>
      </c>
      <c r="B14" s="559"/>
      <c r="C14" s="560"/>
      <c r="D14" s="560"/>
      <c r="E14" s="560"/>
      <c r="F14" s="560"/>
      <c r="G14" s="188">
        <v>0</v>
      </c>
    </row>
    <row r="15" spans="1:7" ht="20.100000000000001" customHeight="1">
      <c r="A15" s="174"/>
      <c r="B15" s="174"/>
      <c r="C15" s="174"/>
      <c r="D15" s="174"/>
      <c r="E15" s="174"/>
      <c r="F15" s="174"/>
      <c r="G15" s="174"/>
    </row>
    <row r="16" spans="1:7" ht="20.100000000000001" customHeight="1">
      <c r="A16" s="174"/>
      <c r="B16" s="174"/>
      <c r="C16" s="174"/>
      <c r="D16" s="174"/>
      <c r="E16" s="174"/>
      <c r="F16" s="174"/>
      <c r="G16" s="174"/>
    </row>
    <row r="17" spans="1:7" ht="20.100000000000001" customHeight="1">
      <c r="A17" s="174"/>
      <c r="B17" s="174"/>
      <c r="C17" s="174"/>
      <c r="D17" s="174"/>
      <c r="E17" s="174"/>
      <c r="F17" s="174"/>
      <c r="G17" s="174"/>
    </row>
    <row r="18" spans="1:7" ht="20.100000000000001" customHeight="1">
      <c r="A18" s="174"/>
      <c r="B18" s="175"/>
      <c r="C18" s="174"/>
      <c r="D18" s="174"/>
      <c r="E18" s="174"/>
      <c r="F18" s="174"/>
      <c r="G18" s="174"/>
    </row>
    <row r="19" spans="1:7" ht="20.100000000000001" customHeight="1">
      <c r="A19" s="174"/>
      <c r="B19" s="176"/>
      <c r="C19" s="174"/>
      <c r="D19" s="174"/>
      <c r="E19" s="174"/>
      <c r="F19" s="174"/>
      <c r="G19" s="174"/>
    </row>
    <row r="20" spans="1:7" ht="20.100000000000001" customHeight="1">
      <c r="A20" s="174"/>
      <c r="B20" s="174"/>
      <c r="C20" s="174"/>
      <c r="D20" s="174"/>
      <c r="E20" s="174"/>
      <c r="F20" s="174"/>
      <c r="G20" s="174"/>
    </row>
    <row r="21" spans="1:7" ht="20.100000000000001" customHeight="1">
      <c r="A21" s="174"/>
      <c r="B21" s="174"/>
      <c r="C21" s="174"/>
      <c r="D21" s="174"/>
      <c r="E21" s="174"/>
      <c r="F21" s="174"/>
      <c r="G21" s="174"/>
    </row>
    <row r="22" spans="1:7" ht="20.100000000000001" customHeight="1">
      <c r="A22" s="174"/>
      <c r="B22" s="174"/>
      <c r="C22" s="174"/>
      <c r="D22" s="174"/>
      <c r="E22" s="174"/>
      <c r="F22" s="174"/>
      <c r="G22" s="174"/>
    </row>
    <row r="23" spans="1:7" ht="15.75">
      <c r="A23" s="174"/>
      <c r="B23" s="174"/>
      <c r="C23" s="174"/>
      <c r="D23" s="174"/>
      <c r="E23" s="174"/>
      <c r="F23" s="174"/>
      <c r="G23" s="174"/>
    </row>
    <row r="24" spans="1:7" ht="15.75">
      <c r="A24" s="174"/>
      <c r="B24" s="174"/>
      <c r="C24" s="174"/>
      <c r="D24" s="174"/>
      <c r="E24" s="174"/>
      <c r="F24" s="174"/>
      <c r="G24" s="174"/>
    </row>
    <row r="25" spans="1:7" ht="15.75">
      <c r="A25" s="174"/>
      <c r="B25" s="174"/>
      <c r="C25" s="174"/>
      <c r="D25" s="174"/>
      <c r="E25" s="174"/>
      <c r="F25" s="174"/>
      <c r="G25" s="174"/>
    </row>
    <row r="26" spans="1:7" ht="15.75">
      <c r="A26" s="174"/>
      <c r="B26" s="174"/>
      <c r="C26" s="174"/>
      <c r="D26" s="174"/>
      <c r="E26" s="174"/>
      <c r="F26" s="174"/>
      <c r="G26" s="174"/>
    </row>
    <row r="27" spans="1:7" ht="15.75">
      <c r="A27" s="174"/>
      <c r="B27" s="174"/>
      <c r="C27" s="174"/>
      <c r="D27" s="174"/>
      <c r="E27" s="174"/>
      <c r="F27" s="174"/>
      <c r="G27" s="174"/>
    </row>
    <row r="28" spans="1:7" ht="15.75">
      <c r="A28" s="174"/>
      <c r="B28" s="174"/>
      <c r="C28" s="174"/>
      <c r="D28" s="174"/>
      <c r="E28" s="174"/>
      <c r="F28" s="174"/>
      <c r="G28" s="177"/>
    </row>
    <row r="29" spans="1:7" ht="15.75">
      <c r="A29" s="174"/>
      <c r="B29" s="174"/>
      <c r="C29" s="174"/>
      <c r="D29" s="174"/>
      <c r="E29" s="174"/>
      <c r="F29" s="174"/>
      <c r="G29" s="174"/>
    </row>
    <row r="30" spans="1:7">
      <c r="A30" s="53"/>
      <c r="B30" s="53"/>
      <c r="C30" s="53"/>
      <c r="D30" s="53"/>
      <c r="E30" s="53"/>
      <c r="F30" s="53"/>
      <c r="G30" s="53"/>
    </row>
    <row r="31" spans="1:7">
      <c r="A31" s="53"/>
      <c r="B31" s="53"/>
      <c r="C31" s="53"/>
      <c r="D31" s="53"/>
      <c r="E31" s="53"/>
      <c r="F31" s="53"/>
      <c r="G31" s="164"/>
    </row>
    <row r="32" spans="1:7">
      <c r="A32" s="53"/>
      <c r="B32" s="53"/>
      <c r="C32" s="53"/>
      <c r="D32" s="53"/>
      <c r="E32" s="53"/>
      <c r="F32" s="53"/>
      <c r="G32" s="53"/>
    </row>
    <row r="33" spans="1:7">
      <c r="A33" s="53"/>
      <c r="B33" s="53"/>
      <c r="C33" s="53"/>
      <c r="D33" s="53"/>
      <c r="E33" s="53"/>
      <c r="F33" s="53"/>
      <c r="G33" s="53"/>
    </row>
    <row r="34" spans="1:7">
      <c r="A34" s="53"/>
      <c r="B34" s="53"/>
      <c r="C34" s="53"/>
      <c r="D34" s="53"/>
      <c r="E34" s="53"/>
      <c r="F34" s="53"/>
      <c r="G34" s="53"/>
    </row>
  </sheetData>
  <mergeCells count="8">
    <mergeCell ref="A13:F13"/>
    <mergeCell ref="A14:F14"/>
    <mergeCell ref="F1:G1"/>
    <mergeCell ref="E2:G2"/>
    <mergeCell ref="A5:G5"/>
    <mergeCell ref="B6:G6"/>
    <mergeCell ref="A11:G11"/>
    <mergeCell ref="D3:G3"/>
  </mergeCells>
  <pageMargins left="0.70866141732283472" right="0" top="0.74803149606299213" bottom="0.74803149606299213" header="0.31496062992125984" footer="0.31496062992125984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4" workbookViewId="0">
      <selection activeCell="K12" sqref="K12"/>
    </sheetView>
  </sheetViews>
  <sheetFormatPr defaultRowHeight="12.75"/>
  <cols>
    <col min="1" max="7" width="20" style="32" customWidth="1"/>
  </cols>
  <sheetData>
    <row r="1" spans="1:7">
      <c r="G1" s="104" t="s">
        <v>1244</v>
      </c>
    </row>
    <row r="2" spans="1:7" ht="15.75">
      <c r="A2" s="160"/>
      <c r="B2" s="160"/>
      <c r="C2" s="160"/>
      <c r="D2" s="160"/>
      <c r="E2" s="160"/>
      <c r="F2" s="569" t="s">
        <v>1111</v>
      </c>
      <c r="G2" s="569"/>
    </row>
    <row r="3" spans="1:7" ht="51.75" customHeight="1">
      <c r="A3" s="160"/>
      <c r="B3" s="160"/>
      <c r="C3" s="160"/>
      <c r="D3" s="160"/>
      <c r="E3" s="470" t="s">
        <v>1319</v>
      </c>
      <c r="F3" s="470"/>
      <c r="G3" s="470"/>
    </row>
    <row r="4" spans="1:7" ht="19.5" customHeight="1">
      <c r="A4" s="160"/>
      <c r="B4" s="160"/>
      <c r="C4" s="160"/>
      <c r="D4" s="470"/>
      <c r="E4" s="470"/>
      <c r="F4" s="470"/>
      <c r="G4" s="470"/>
    </row>
    <row r="5" spans="1:7" ht="19.5" customHeight="1">
      <c r="A5" s="160"/>
      <c r="B5" s="160"/>
      <c r="C5" s="160"/>
      <c r="D5" s="160"/>
      <c r="E5" s="160"/>
      <c r="F5" s="162"/>
      <c r="G5" s="179" t="s">
        <v>1014</v>
      </c>
    </row>
    <row r="6" spans="1:7" ht="24.75" customHeight="1">
      <c r="A6" s="562" t="s">
        <v>1320</v>
      </c>
      <c r="B6" s="570"/>
      <c r="C6" s="570"/>
      <c r="D6" s="570"/>
      <c r="E6" s="570"/>
      <c r="F6" s="570"/>
      <c r="G6" s="570"/>
    </row>
    <row r="7" spans="1:7" ht="24" customHeight="1">
      <c r="A7" s="165"/>
      <c r="B7" s="564" t="s">
        <v>1321</v>
      </c>
      <c r="C7" s="564"/>
      <c r="D7" s="564"/>
      <c r="E7" s="564"/>
      <c r="F7" s="564"/>
      <c r="G7" s="564"/>
    </row>
    <row r="8" spans="1:7" ht="27.75" customHeight="1">
      <c r="A8" s="180"/>
      <c r="B8" s="180"/>
      <c r="C8" s="180"/>
      <c r="D8" s="180"/>
      <c r="E8" s="180"/>
      <c r="F8" s="180"/>
      <c r="G8" s="167" t="s">
        <v>572</v>
      </c>
    </row>
    <row r="9" spans="1:7" ht="72.75" customHeight="1">
      <c r="A9" s="142" t="s">
        <v>1093</v>
      </c>
      <c r="B9" s="142" t="s">
        <v>1112</v>
      </c>
      <c r="C9" s="142" t="s">
        <v>1113</v>
      </c>
      <c r="D9" s="142" t="s">
        <v>1114</v>
      </c>
      <c r="E9" s="142" t="s">
        <v>1115</v>
      </c>
      <c r="F9" s="142" t="s">
        <v>1116</v>
      </c>
      <c r="G9" s="142" t="s">
        <v>1121</v>
      </c>
    </row>
    <row r="10" spans="1:7" ht="39" customHeight="1">
      <c r="A10" s="187">
        <v>1</v>
      </c>
      <c r="B10" s="187" t="s">
        <v>1122</v>
      </c>
      <c r="C10" s="187" t="s">
        <v>1118</v>
      </c>
      <c r="D10" s="187" t="s">
        <v>1118</v>
      </c>
      <c r="E10" s="187" t="s">
        <v>1118</v>
      </c>
      <c r="F10" s="187" t="s">
        <v>1118</v>
      </c>
      <c r="G10" s="187" t="s">
        <v>1118</v>
      </c>
    </row>
    <row r="11" spans="1:7" ht="15.75">
      <c r="A11" s="169"/>
      <c r="B11" s="181"/>
      <c r="C11" s="181"/>
      <c r="D11" s="182"/>
      <c r="E11" s="182"/>
      <c r="F11" s="182"/>
      <c r="G11" s="172"/>
    </row>
    <row r="12" spans="1:7" ht="52.5" customHeight="1">
      <c r="A12" s="565" t="s">
        <v>1322</v>
      </c>
      <c r="B12" s="565"/>
      <c r="C12" s="565"/>
      <c r="D12" s="565"/>
      <c r="E12" s="565"/>
      <c r="F12" s="565"/>
      <c r="G12" s="565"/>
    </row>
    <row r="13" spans="1:7" ht="22.5" customHeight="1">
      <c r="A13" s="173"/>
      <c r="B13" s="165"/>
      <c r="C13" s="165"/>
      <c r="D13" s="165"/>
      <c r="E13" s="165"/>
      <c r="F13" s="167" t="s">
        <v>572</v>
      </c>
      <c r="G13" s="174"/>
    </row>
    <row r="14" spans="1:7" ht="23.25" customHeight="1">
      <c r="A14" s="557" t="s">
        <v>1123</v>
      </c>
      <c r="B14" s="559"/>
      <c r="C14" s="560"/>
      <c r="D14" s="567"/>
      <c r="E14" s="559" t="s">
        <v>1124</v>
      </c>
      <c r="F14" s="568"/>
      <c r="G14" s="183"/>
    </row>
    <row r="15" spans="1:7" ht="25.5" customHeight="1">
      <c r="A15" s="559"/>
      <c r="B15" s="559"/>
      <c r="C15" s="560"/>
      <c r="D15" s="567"/>
      <c r="E15" s="384" t="s">
        <v>1271</v>
      </c>
      <c r="F15" s="384" t="s">
        <v>1323</v>
      </c>
      <c r="G15" s="184"/>
    </row>
    <row r="16" spans="1:7" ht="36" customHeight="1">
      <c r="A16" s="557" t="s">
        <v>1125</v>
      </c>
      <c r="B16" s="559"/>
      <c r="C16" s="560"/>
      <c r="D16" s="567"/>
      <c r="E16" s="188">
        <v>0</v>
      </c>
      <c r="F16" s="188">
        <v>0</v>
      </c>
      <c r="G16" s="184"/>
    </row>
    <row r="17" spans="1:7" ht="15.75">
      <c r="A17" s="174"/>
      <c r="B17" s="174"/>
      <c r="C17" s="174"/>
      <c r="D17" s="174"/>
      <c r="E17" s="174"/>
      <c r="F17" s="174"/>
      <c r="G17" s="174"/>
    </row>
    <row r="18" spans="1:7" ht="15.75">
      <c r="A18" s="174"/>
      <c r="B18" s="174"/>
      <c r="C18" s="174"/>
      <c r="D18" s="174"/>
      <c r="E18" s="174"/>
      <c r="F18" s="174"/>
      <c r="G18" s="174"/>
    </row>
    <row r="19" spans="1:7" ht="12.75" customHeight="1">
      <c r="A19" s="174"/>
      <c r="B19" s="174"/>
      <c r="C19" s="174"/>
      <c r="D19" s="174"/>
      <c r="E19" s="174"/>
      <c r="F19" s="174"/>
      <c r="G19" s="174"/>
    </row>
    <row r="20" spans="1:7" ht="12.75" customHeight="1">
      <c r="A20" s="53"/>
      <c r="B20" s="159"/>
      <c r="C20" s="53"/>
      <c r="D20" s="53"/>
      <c r="E20" s="53"/>
      <c r="F20" s="53"/>
      <c r="G20" s="53"/>
    </row>
    <row r="21" spans="1:7" ht="15" customHeight="1">
      <c r="A21" s="53"/>
      <c r="B21" s="185"/>
      <c r="C21" s="53"/>
      <c r="D21" s="53"/>
      <c r="E21" s="53"/>
      <c r="F21" s="53"/>
      <c r="G21" s="53"/>
    </row>
    <row r="22" spans="1:7" ht="14.25" customHeight="1">
      <c r="A22" s="53"/>
      <c r="B22" s="53"/>
      <c r="C22" s="53"/>
      <c r="D22" s="53"/>
      <c r="E22" s="53"/>
      <c r="F22" s="53"/>
      <c r="G22" s="53"/>
    </row>
    <row r="23" spans="1:7">
      <c r="A23" s="53"/>
      <c r="B23" s="53"/>
      <c r="C23" s="53"/>
      <c r="D23" s="53"/>
      <c r="E23" s="53"/>
      <c r="F23" s="53"/>
      <c r="G23" s="53"/>
    </row>
    <row r="24" spans="1:7">
      <c r="A24" s="53"/>
      <c r="B24" s="53"/>
      <c r="C24" s="53"/>
      <c r="D24" s="53"/>
      <c r="E24" s="53"/>
      <c r="F24" s="53"/>
      <c r="G24" s="53"/>
    </row>
    <row r="25" spans="1:7">
      <c r="A25" s="53"/>
      <c r="B25" s="53"/>
      <c r="C25" s="53"/>
      <c r="D25" s="53"/>
      <c r="E25" s="53"/>
      <c r="F25" s="53"/>
      <c r="G25" s="53"/>
    </row>
    <row r="26" spans="1:7">
      <c r="A26" s="53"/>
      <c r="B26" s="53"/>
      <c r="C26" s="53"/>
      <c r="D26" s="53"/>
      <c r="E26" s="53"/>
      <c r="F26" s="53"/>
      <c r="G26" s="53"/>
    </row>
    <row r="27" spans="1:7">
      <c r="A27" s="53"/>
      <c r="B27" s="53"/>
      <c r="C27" s="53"/>
      <c r="D27" s="53"/>
      <c r="E27" s="53"/>
      <c r="F27" s="53"/>
      <c r="G27" s="53"/>
    </row>
    <row r="28" spans="1:7">
      <c r="A28" s="53"/>
      <c r="B28" s="53"/>
      <c r="C28" s="53"/>
      <c r="D28" s="53"/>
      <c r="E28" s="53"/>
      <c r="F28" s="53"/>
      <c r="G28" s="53"/>
    </row>
    <row r="29" spans="1:7">
      <c r="A29" s="53"/>
      <c r="B29" s="53"/>
      <c r="C29" s="53"/>
      <c r="D29" s="53"/>
      <c r="E29" s="53"/>
      <c r="F29" s="53"/>
      <c r="G29" s="53"/>
    </row>
    <row r="30" spans="1:7">
      <c r="A30" s="53"/>
      <c r="B30" s="53"/>
      <c r="C30" s="53"/>
      <c r="D30" s="53"/>
      <c r="E30" s="53"/>
      <c r="F30" s="53"/>
      <c r="G30" s="186"/>
    </row>
    <row r="31" spans="1:7">
      <c r="A31" s="53"/>
      <c r="B31" s="53"/>
      <c r="C31" s="53"/>
      <c r="D31" s="53"/>
      <c r="E31" s="53"/>
      <c r="F31" s="53"/>
      <c r="G31" s="53"/>
    </row>
    <row r="32" spans="1:7">
      <c r="A32" s="53"/>
      <c r="B32" s="53"/>
      <c r="C32" s="53"/>
      <c r="D32" s="53"/>
      <c r="E32" s="53"/>
      <c r="F32" s="53"/>
      <c r="G32" s="53"/>
    </row>
    <row r="33" spans="1:7">
      <c r="A33" s="53"/>
      <c r="B33" s="53"/>
      <c r="C33" s="53"/>
      <c r="D33" s="53"/>
      <c r="E33" s="53"/>
      <c r="F33" s="53"/>
      <c r="G33" s="164"/>
    </row>
    <row r="34" spans="1:7">
      <c r="A34" s="53"/>
      <c r="B34" s="53"/>
      <c r="C34" s="53"/>
      <c r="D34" s="53"/>
      <c r="E34" s="53"/>
      <c r="F34" s="53"/>
      <c r="G34" s="53"/>
    </row>
    <row r="35" spans="1:7">
      <c r="A35" s="53"/>
      <c r="B35" s="53"/>
      <c r="C35" s="53"/>
      <c r="D35" s="53"/>
      <c r="E35" s="53"/>
      <c r="F35" s="53"/>
      <c r="G35" s="53"/>
    </row>
    <row r="36" spans="1:7">
      <c r="A36" s="53"/>
      <c r="B36" s="53"/>
      <c r="C36" s="53"/>
      <c r="D36" s="53"/>
      <c r="E36" s="53"/>
      <c r="F36" s="53"/>
      <c r="G36" s="53"/>
    </row>
  </sheetData>
  <mergeCells count="9">
    <mergeCell ref="A12:G12"/>
    <mergeCell ref="A14:D15"/>
    <mergeCell ref="E14:F14"/>
    <mergeCell ref="A16:D16"/>
    <mergeCell ref="F2:G2"/>
    <mergeCell ref="E3:G3"/>
    <mergeCell ref="D4:G4"/>
    <mergeCell ref="A6:G6"/>
    <mergeCell ref="B7:G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D7" sqref="D7"/>
    </sheetView>
  </sheetViews>
  <sheetFormatPr defaultRowHeight="12.75"/>
  <cols>
    <col min="2" max="2" width="23.85546875" customWidth="1"/>
    <col min="3" max="3" width="53.28515625" customWidth="1"/>
  </cols>
  <sheetData>
    <row r="1" spans="1:3">
      <c r="C1" s="201" t="s">
        <v>1244</v>
      </c>
    </row>
    <row r="2" spans="1:3">
      <c r="C2" s="103" t="s">
        <v>326</v>
      </c>
    </row>
    <row r="3" spans="1:3" ht="45.75" customHeight="1">
      <c r="B3" s="470" t="s">
        <v>1293</v>
      </c>
      <c r="C3" s="470"/>
    </row>
    <row r="4" spans="1:3" ht="20.25" customHeight="1">
      <c r="C4" s="198"/>
    </row>
    <row r="6" spans="1:3" ht="14.25">
      <c r="A6" s="471"/>
      <c r="B6" s="471"/>
      <c r="C6" s="471"/>
    </row>
    <row r="7" spans="1:3" ht="43.5" customHeight="1">
      <c r="A7" s="472" t="s">
        <v>757</v>
      </c>
      <c r="B7" s="472"/>
      <c r="C7" s="472"/>
    </row>
    <row r="9" spans="1:3" ht="32.25" customHeight="1">
      <c r="A9" s="473" t="s">
        <v>407</v>
      </c>
      <c r="B9" s="474"/>
      <c r="C9" s="475" t="s">
        <v>134</v>
      </c>
    </row>
    <row r="10" spans="1:3" ht="51" customHeight="1">
      <c r="A10" s="2" t="s">
        <v>408</v>
      </c>
      <c r="B10" s="2" t="s">
        <v>135</v>
      </c>
      <c r="C10" s="476"/>
    </row>
    <row r="11" spans="1:3" ht="39.75" customHeight="1">
      <c r="A11" s="33" t="s">
        <v>263</v>
      </c>
      <c r="B11" s="15"/>
      <c r="C11" s="2" t="s">
        <v>409</v>
      </c>
    </row>
    <row r="12" spans="1:3" ht="49.5" customHeight="1">
      <c r="A12" s="34" t="s">
        <v>263</v>
      </c>
      <c r="B12" s="19" t="s">
        <v>438</v>
      </c>
      <c r="C12" s="5" t="s">
        <v>217</v>
      </c>
    </row>
    <row r="13" spans="1:3" ht="37.5" customHeight="1">
      <c r="A13" s="34" t="s">
        <v>263</v>
      </c>
      <c r="B13" s="19" t="s">
        <v>139</v>
      </c>
      <c r="C13" s="5" t="s">
        <v>450</v>
      </c>
    </row>
    <row r="14" spans="1:3" ht="57" customHeight="1">
      <c r="A14" s="34" t="s">
        <v>263</v>
      </c>
      <c r="B14" s="20" t="s">
        <v>439</v>
      </c>
      <c r="C14" s="6" t="s">
        <v>410</v>
      </c>
    </row>
    <row r="15" spans="1:3" ht="47.25" customHeight="1">
      <c r="A15" s="47">
        <v>460</v>
      </c>
      <c r="B15" s="21" t="s">
        <v>440</v>
      </c>
      <c r="C15" s="45" t="s">
        <v>411</v>
      </c>
    </row>
    <row r="16" spans="1:3" ht="51.75" customHeight="1">
      <c r="A16" s="4">
        <v>460</v>
      </c>
      <c r="B16" s="19" t="s">
        <v>412</v>
      </c>
      <c r="C16" s="6" t="s">
        <v>441</v>
      </c>
    </row>
    <row r="17" spans="1:3" ht="51.75" customHeight="1">
      <c r="A17" s="48">
        <v>460</v>
      </c>
      <c r="B17" s="22" t="s">
        <v>414</v>
      </c>
      <c r="C17" s="46" t="s">
        <v>415</v>
      </c>
    </row>
    <row r="18" spans="1:3" ht="66.75" customHeight="1">
      <c r="A18" s="3">
        <v>460</v>
      </c>
      <c r="B18" s="23"/>
      <c r="C18" s="2" t="s">
        <v>416</v>
      </c>
    </row>
    <row r="19" spans="1:3" ht="32.25" customHeight="1">
      <c r="A19" s="7">
        <v>460</v>
      </c>
      <c r="B19" s="20" t="s">
        <v>417</v>
      </c>
      <c r="C19" s="6" t="s">
        <v>323</v>
      </c>
    </row>
    <row r="20" spans="1:3" ht="32.25" customHeight="1">
      <c r="A20" s="7">
        <v>460</v>
      </c>
      <c r="B20" s="20" t="s">
        <v>324</v>
      </c>
      <c r="C20" s="6" t="s">
        <v>325</v>
      </c>
    </row>
  </sheetData>
  <mergeCells count="5">
    <mergeCell ref="B3:C3"/>
    <mergeCell ref="A6:C6"/>
    <mergeCell ref="A7:C7"/>
    <mergeCell ref="A9:B9"/>
    <mergeCell ref="C9:C10"/>
  </mergeCells>
  <phoneticPr fontId="4" type="noConversion"/>
  <pageMargins left="1.1811023622047245" right="0.39370078740157483" top="0.98425196850393704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0"/>
  <sheetViews>
    <sheetView topLeftCell="A58" workbookViewId="0">
      <selection activeCell="E8" sqref="E8"/>
    </sheetView>
  </sheetViews>
  <sheetFormatPr defaultRowHeight="12.75"/>
  <cols>
    <col min="1" max="1" width="14.7109375" style="123" customWidth="1"/>
    <col min="2" max="2" width="22" style="123" customWidth="1"/>
    <col min="3" max="3" width="54" style="123" customWidth="1"/>
  </cols>
  <sheetData>
    <row r="1" spans="1:3">
      <c r="C1" s="271" t="s">
        <v>1244</v>
      </c>
    </row>
    <row r="2" spans="1:3">
      <c r="A2" s="202"/>
      <c r="B2" s="199"/>
      <c r="C2" s="203" t="s">
        <v>380</v>
      </c>
    </row>
    <row r="3" spans="1:3" ht="45" customHeight="1">
      <c r="A3" s="204"/>
      <c r="B3" s="205"/>
      <c r="C3" s="363" t="s">
        <v>1293</v>
      </c>
    </row>
    <row r="4" spans="1:3" ht="27" customHeight="1">
      <c r="A4" s="204"/>
      <c r="B4" s="204"/>
      <c r="C4" s="224"/>
    </row>
    <row r="5" spans="1:3" ht="24" customHeight="1">
      <c r="A5" s="481" t="s">
        <v>222</v>
      </c>
      <c r="B5" s="481"/>
      <c r="C5" s="481"/>
    </row>
    <row r="6" spans="1:3" ht="38.25" customHeight="1">
      <c r="A6" s="482" t="s">
        <v>136</v>
      </c>
      <c r="B6" s="482"/>
      <c r="C6" s="482"/>
    </row>
    <row r="7" spans="1:3" ht="33.75" customHeight="1">
      <c r="A7" s="477" t="s">
        <v>407</v>
      </c>
      <c r="B7" s="478"/>
      <c r="C7" s="479" t="s">
        <v>478</v>
      </c>
    </row>
    <row r="8" spans="1:3" ht="39.75" customHeight="1">
      <c r="A8" s="200" t="s">
        <v>253</v>
      </c>
      <c r="B8" s="200" t="s">
        <v>327</v>
      </c>
      <c r="C8" s="480"/>
    </row>
    <row r="9" spans="1:3" ht="35.25" customHeight="1">
      <c r="A9" s="206" t="s">
        <v>328</v>
      </c>
      <c r="B9" s="200"/>
      <c r="C9" s="225" t="s">
        <v>6</v>
      </c>
    </row>
    <row r="10" spans="1:3" ht="27" customHeight="1">
      <c r="A10" s="207" t="s">
        <v>328</v>
      </c>
      <c r="B10" s="208" t="s">
        <v>618</v>
      </c>
      <c r="C10" s="222" t="s">
        <v>243</v>
      </c>
    </row>
    <row r="11" spans="1:3" s="10" customFormat="1" ht="30" customHeight="1">
      <c r="A11" s="207" t="s">
        <v>328</v>
      </c>
      <c r="B11" s="210" t="s">
        <v>37</v>
      </c>
      <c r="C11" s="222" t="s">
        <v>38</v>
      </c>
    </row>
    <row r="12" spans="1:3" s="10" customFormat="1" ht="30" customHeight="1">
      <c r="A12" s="207" t="s">
        <v>328</v>
      </c>
      <c r="B12" s="210" t="s">
        <v>39</v>
      </c>
      <c r="C12" s="222" t="s">
        <v>40</v>
      </c>
    </row>
    <row r="13" spans="1:3" s="10" customFormat="1" ht="21" customHeight="1">
      <c r="A13" s="207" t="s">
        <v>328</v>
      </c>
      <c r="B13" s="210" t="s">
        <v>41</v>
      </c>
      <c r="C13" s="222" t="s">
        <v>42</v>
      </c>
    </row>
    <row r="14" spans="1:3" s="10" customFormat="1" ht="22.5" customHeight="1">
      <c r="A14" s="207" t="s">
        <v>328</v>
      </c>
      <c r="B14" s="210" t="s">
        <v>43</v>
      </c>
      <c r="C14" s="222" t="s">
        <v>44</v>
      </c>
    </row>
    <row r="15" spans="1:3" s="10" customFormat="1" ht="32.25" customHeight="1">
      <c r="A15" s="207" t="s">
        <v>328</v>
      </c>
      <c r="B15" s="210" t="s">
        <v>45</v>
      </c>
      <c r="C15" s="222" t="s">
        <v>46</v>
      </c>
    </row>
    <row r="16" spans="1:3" ht="27.75" customHeight="1">
      <c r="A16" s="207" t="s">
        <v>328</v>
      </c>
      <c r="B16" s="210" t="s">
        <v>1073</v>
      </c>
      <c r="C16" s="222" t="s">
        <v>1074</v>
      </c>
    </row>
    <row r="17" spans="1:3" ht="33" customHeight="1">
      <c r="A17" s="211" t="s">
        <v>308</v>
      </c>
      <c r="B17" s="200"/>
      <c r="C17" s="225" t="s">
        <v>7</v>
      </c>
    </row>
    <row r="18" spans="1:3" ht="39" customHeight="1">
      <c r="A18" s="212" t="s">
        <v>308</v>
      </c>
      <c r="B18" s="210" t="s">
        <v>1073</v>
      </c>
      <c r="C18" s="222" t="s">
        <v>1075</v>
      </c>
    </row>
    <row r="19" spans="1:3" ht="36.75" customHeight="1">
      <c r="A19" s="211" t="s">
        <v>329</v>
      </c>
      <c r="B19" s="200"/>
      <c r="C19" s="225" t="s">
        <v>387</v>
      </c>
    </row>
    <row r="20" spans="1:3" ht="45.75" customHeight="1">
      <c r="A20" s="212" t="s">
        <v>329</v>
      </c>
      <c r="B20" s="210" t="s">
        <v>1073</v>
      </c>
      <c r="C20" s="222" t="s">
        <v>1075</v>
      </c>
    </row>
    <row r="21" spans="1:3" ht="34.5" customHeight="1">
      <c r="A21" s="211" t="s">
        <v>1003</v>
      </c>
      <c r="B21" s="210"/>
      <c r="C21" s="225" t="s">
        <v>1002</v>
      </c>
    </row>
    <row r="22" spans="1:3" ht="33.75" customHeight="1">
      <c r="A22" s="212" t="s">
        <v>1003</v>
      </c>
      <c r="B22" s="214" t="s">
        <v>462</v>
      </c>
      <c r="C22" s="122" t="s">
        <v>57</v>
      </c>
    </row>
    <row r="23" spans="1:3" ht="33" customHeight="1">
      <c r="A23" s="212" t="s">
        <v>1003</v>
      </c>
      <c r="B23" s="215" t="s">
        <v>1212</v>
      </c>
      <c r="C23" s="216" t="s">
        <v>791</v>
      </c>
    </row>
    <row r="24" spans="1:3" ht="29.25" customHeight="1">
      <c r="A24" s="212" t="s">
        <v>1003</v>
      </c>
      <c r="B24" s="215" t="s">
        <v>1213</v>
      </c>
      <c r="C24" s="216" t="s">
        <v>792</v>
      </c>
    </row>
    <row r="25" spans="1:3" ht="36.75" customHeight="1">
      <c r="A25" s="212" t="s">
        <v>1003</v>
      </c>
      <c r="B25" s="215" t="s">
        <v>1214</v>
      </c>
      <c r="C25" s="216" t="s">
        <v>794</v>
      </c>
    </row>
    <row r="26" spans="1:3" ht="40.5" customHeight="1">
      <c r="A26" s="212" t="s">
        <v>1003</v>
      </c>
      <c r="B26" s="215" t="s">
        <v>1215</v>
      </c>
      <c r="C26" s="216" t="s">
        <v>796</v>
      </c>
    </row>
    <row r="27" spans="1:3" ht="33.75" customHeight="1">
      <c r="A27" s="211" t="s">
        <v>575</v>
      </c>
      <c r="B27" s="210"/>
      <c r="C27" s="225" t="s">
        <v>576</v>
      </c>
    </row>
    <row r="28" spans="1:3" ht="54" customHeight="1">
      <c r="A28" s="212" t="s">
        <v>575</v>
      </c>
      <c r="B28" s="210" t="s">
        <v>1073</v>
      </c>
      <c r="C28" s="222" t="s">
        <v>1076</v>
      </c>
    </row>
    <row r="29" spans="1:3" ht="36.75" customHeight="1">
      <c r="A29" s="200">
        <v>141</v>
      </c>
      <c r="B29" s="200"/>
      <c r="C29" s="225" t="s">
        <v>388</v>
      </c>
    </row>
    <row r="30" spans="1:3" ht="45" customHeight="1">
      <c r="A30" s="210">
        <v>141</v>
      </c>
      <c r="B30" s="210" t="s">
        <v>1073</v>
      </c>
      <c r="C30" s="222" t="s">
        <v>1077</v>
      </c>
    </row>
    <row r="31" spans="1:3" ht="32.25" customHeight="1">
      <c r="A31" s="217">
        <v>161</v>
      </c>
      <c r="B31" s="218"/>
      <c r="C31" s="226" t="s">
        <v>389</v>
      </c>
    </row>
    <row r="32" spans="1:3" ht="56.25" customHeight="1">
      <c r="A32" s="210">
        <v>161</v>
      </c>
      <c r="B32" s="210" t="s">
        <v>1073</v>
      </c>
      <c r="C32" s="219" t="s">
        <v>1078</v>
      </c>
    </row>
    <row r="33" spans="1:3" ht="30" customHeight="1">
      <c r="A33" s="220">
        <v>182</v>
      </c>
      <c r="B33" s="208"/>
      <c r="C33" s="225" t="s">
        <v>390</v>
      </c>
    </row>
    <row r="34" spans="1:3" ht="25.5" customHeight="1">
      <c r="A34" s="208">
        <v>182</v>
      </c>
      <c r="B34" s="208" t="s">
        <v>286</v>
      </c>
      <c r="C34" s="221" t="s">
        <v>551</v>
      </c>
    </row>
    <row r="35" spans="1:3" ht="33.75" customHeight="1">
      <c r="A35" s="208">
        <v>182</v>
      </c>
      <c r="B35" s="214" t="s">
        <v>462</v>
      </c>
      <c r="C35" s="122" t="s">
        <v>57</v>
      </c>
    </row>
    <row r="36" spans="1:3" ht="38.25" customHeight="1">
      <c r="A36" s="208">
        <v>182</v>
      </c>
      <c r="B36" s="215" t="s">
        <v>790</v>
      </c>
      <c r="C36" s="216" t="s">
        <v>791</v>
      </c>
    </row>
    <row r="37" spans="1:3" ht="33.75" customHeight="1">
      <c r="A37" s="208">
        <v>182</v>
      </c>
      <c r="B37" s="215" t="s">
        <v>793</v>
      </c>
      <c r="C37" s="216" t="s">
        <v>792</v>
      </c>
    </row>
    <row r="38" spans="1:3" ht="33.75" customHeight="1">
      <c r="A38" s="208">
        <v>182</v>
      </c>
      <c r="B38" s="215" t="s">
        <v>795</v>
      </c>
      <c r="C38" s="216" t="s">
        <v>794</v>
      </c>
    </row>
    <row r="39" spans="1:3" ht="45.75" customHeight="1">
      <c r="A39" s="208">
        <v>182</v>
      </c>
      <c r="B39" s="215" t="s">
        <v>797</v>
      </c>
      <c r="C39" s="216" t="s">
        <v>796</v>
      </c>
    </row>
    <row r="40" spans="1:3" ht="25.5" customHeight="1">
      <c r="A40" s="208">
        <v>182</v>
      </c>
      <c r="B40" s="208" t="s">
        <v>330</v>
      </c>
      <c r="C40" s="222" t="s">
        <v>35</v>
      </c>
    </row>
    <row r="41" spans="1:3" ht="34.5" customHeight="1">
      <c r="A41" s="208">
        <v>182</v>
      </c>
      <c r="B41" s="207" t="s">
        <v>202</v>
      </c>
      <c r="C41" s="222" t="s">
        <v>550</v>
      </c>
    </row>
    <row r="42" spans="1:3" ht="30" customHeight="1">
      <c r="A42" s="208">
        <v>182</v>
      </c>
      <c r="B42" s="207" t="s">
        <v>469</v>
      </c>
      <c r="C42" s="222" t="s">
        <v>376</v>
      </c>
    </row>
    <row r="43" spans="1:3" ht="25.5" customHeight="1">
      <c r="A43" s="208">
        <v>182</v>
      </c>
      <c r="B43" s="207" t="s">
        <v>480</v>
      </c>
      <c r="C43" s="222" t="s">
        <v>36</v>
      </c>
    </row>
    <row r="44" spans="1:3" ht="24" customHeight="1">
      <c r="A44" s="208">
        <v>182</v>
      </c>
      <c r="B44" s="208" t="s">
        <v>331</v>
      </c>
      <c r="C44" s="222" t="s">
        <v>332</v>
      </c>
    </row>
    <row r="45" spans="1:3" ht="50.25" customHeight="1">
      <c r="A45" s="208">
        <v>182</v>
      </c>
      <c r="B45" s="208" t="s">
        <v>288</v>
      </c>
      <c r="C45" s="222" t="s">
        <v>636</v>
      </c>
    </row>
    <row r="46" spans="1:3" ht="43.5" customHeight="1">
      <c r="A46" s="208">
        <v>182</v>
      </c>
      <c r="B46" s="208" t="s">
        <v>333</v>
      </c>
      <c r="C46" s="222" t="s">
        <v>335</v>
      </c>
    </row>
    <row r="47" spans="1:3" ht="32.25" customHeight="1">
      <c r="A47" s="208">
        <v>182</v>
      </c>
      <c r="B47" s="210" t="s">
        <v>1073</v>
      </c>
      <c r="C47" s="222" t="s">
        <v>48</v>
      </c>
    </row>
    <row r="48" spans="1:3" s="10" customFormat="1" ht="42" customHeight="1">
      <c r="A48" s="220">
        <v>188</v>
      </c>
      <c r="B48" s="208"/>
      <c r="C48" s="225" t="s">
        <v>336</v>
      </c>
    </row>
    <row r="49" spans="1:3" s="10" customFormat="1" ht="54.75" customHeight="1">
      <c r="A49" s="208">
        <v>188</v>
      </c>
      <c r="B49" s="210" t="s">
        <v>1073</v>
      </c>
      <c r="C49" s="216" t="s">
        <v>1079</v>
      </c>
    </row>
    <row r="50" spans="1:3" ht="36" customHeight="1">
      <c r="A50" s="200">
        <v>192</v>
      </c>
      <c r="B50" s="200"/>
      <c r="C50" s="225" t="s">
        <v>391</v>
      </c>
    </row>
    <row r="51" spans="1:3" ht="41.25" customHeight="1">
      <c r="A51" s="210">
        <v>192</v>
      </c>
      <c r="B51" s="210" t="s">
        <v>1073</v>
      </c>
      <c r="C51" s="222" t="s">
        <v>1080</v>
      </c>
    </row>
    <row r="52" spans="1:3" ht="34.5" customHeight="1">
      <c r="A52" s="211" t="s">
        <v>337</v>
      </c>
      <c r="B52" s="210"/>
      <c r="C52" s="225" t="s">
        <v>175</v>
      </c>
    </row>
    <row r="53" spans="1:3" ht="34.5" customHeight="1">
      <c r="A53" s="212" t="s">
        <v>337</v>
      </c>
      <c r="B53" s="210" t="s">
        <v>1073</v>
      </c>
      <c r="C53" s="222" t="s">
        <v>1082</v>
      </c>
    </row>
    <row r="54" spans="1:3" ht="45.75" customHeight="1">
      <c r="A54" s="211" t="s">
        <v>338</v>
      </c>
      <c r="B54" s="210"/>
      <c r="C54" s="225" t="s">
        <v>176</v>
      </c>
    </row>
    <row r="55" spans="1:3" ht="55.5" customHeight="1">
      <c r="A55" s="208">
        <v>322</v>
      </c>
      <c r="B55" s="210" t="s">
        <v>1073</v>
      </c>
      <c r="C55" s="222" t="s">
        <v>1081</v>
      </c>
    </row>
    <row r="56" spans="1:3" ht="32.25" customHeight="1">
      <c r="A56" s="220">
        <v>415</v>
      </c>
      <c r="B56" s="200"/>
      <c r="C56" s="227" t="s">
        <v>577</v>
      </c>
    </row>
    <row r="57" spans="1:3" ht="41.25" customHeight="1">
      <c r="A57" s="208">
        <v>415</v>
      </c>
      <c r="B57" s="210" t="s">
        <v>1073</v>
      </c>
      <c r="C57" s="222" t="s">
        <v>1080</v>
      </c>
    </row>
    <row r="58" spans="1:3" ht="32.25" customHeight="1">
      <c r="A58" s="200">
        <v>498</v>
      </c>
      <c r="B58" s="200"/>
      <c r="C58" s="225" t="s">
        <v>177</v>
      </c>
    </row>
    <row r="59" spans="1:3" ht="46.5" customHeight="1">
      <c r="A59" s="210">
        <v>498</v>
      </c>
      <c r="B59" s="210" t="s">
        <v>1073</v>
      </c>
      <c r="C59" s="222" t="s">
        <v>1080</v>
      </c>
    </row>
    <row r="60" spans="1:3" ht="46.5" customHeight="1">
      <c r="A60" s="220">
        <v>752</v>
      </c>
      <c r="B60" s="221"/>
      <c r="C60" s="228" t="s">
        <v>753</v>
      </c>
    </row>
    <row r="61" spans="1:3" ht="71.25" customHeight="1">
      <c r="A61" s="208">
        <v>752</v>
      </c>
      <c r="B61" s="214" t="s">
        <v>109</v>
      </c>
      <c r="C61" s="222" t="s">
        <v>110</v>
      </c>
    </row>
    <row r="62" spans="1:3" ht="38.25" customHeight="1">
      <c r="A62" s="220">
        <v>803</v>
      </c>
      <c r="B62" s="221"/>
      <c r="C62" s="228" t="s">
        <v>754</v>
      </c>
    </row>
    <row r="63" spans="1:3" ht="35.25" customHeight="1">
      <c r="A63" s="208">
        <v>803</v>
      </c>
      <c r="B63" s="210" t="s">
        <v>1073</v>
      </c>
      <c r="C63" s="222" t="s">
        <v>1074</v>
      </c>
    </row>
    <row r="64" spans="1:3">
      <c r="B64" s="223"/>
    </row>
    <row r="65" spans="2:2">
      <c r="B65" s="223"/>
    </row>
    <row r="66" spans="2:2">
      <c r="B66" s="223"/>
    </row>
    <row r="67" spans="2:2">
      <c r="B67" s="223"/>
    </row>
    <row r="68" spans="2:2">
      <c r="B68" s="223"/>
    </row>
    <row r="69" spans="2:2">
      <c r="B69" s="223"/>
    </row>
    <row r="70" spans="2:2">
      <c r="B70" s="223"/>
    </row>
    <row r="71" spans="2:2">
      <c r="B71" s="223"/>
    </row>
    <row r="72" spans="2:2">
      <c r="B72" s="223"/>
    </row>
    <row r="73" spans="2:2">
      <c r="B73" s="223"/>
    </row>
    <row r="74" spans="2:2">
      <c r="B74" s="223"/>
    </row>
    <row r="75" spans="2:2">
      <c r="B75" s="223"/>
    </row>
    <row r="76" spans="2:2">
      <c r="B76" s="223"/>
    </row>
    <row r="77" spans="2:2">
      <c r="B77" s="223"/>
    </row>
    <row r="78" spans="2:2">
      <c r="B78" s="223"/>
    </row>
    <row r="79" spans="2:2">
      <c r="B79" s="223"/>
    </row>
    <row r="80" spans="2:2">
      <c r="B80" s="223"/>
    </row>
  </sheetData>
  <mergeCells count="4">
    <mergeCell ref="A7:B7"/>
    <mergeCell ref="C7:C8"/>
    <mergeCell ref="A5:C5"/>
    <mergeCell ref="A6:C6"/>
  </mergeCells>
  <phoneticPr fontId="4" type="noConversion"/>
  <pageMargins left="0.98425196850393704" right="0.78740157480314965" top="0.98425196850393704" bottom="0.39370078740157483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topLeftCell="A34" workbookViewId="0">
      <selection activeCell="H76" sqref="H76"/>
    </sheetView>
  </sheetViews>
  <sheetFormatPr defaultRowHeight="14.25"/>
  <cols>
    <col min="1" max="1" width="23" style="325" customWidth="1"/>
    <col min="2" max="2" width="53.140625" style="325" customWidth="1"/>
    <col min="3" max="3" width="12.85546875" style="275" customWidth="1"/>
    <col min="4" max="4" width="8.5703125" hidden="1" customWidth="1"/>
    <col min="5" max="5" width="11.7109375" hidden="1" customWidth="1"/>
    <col min="6" max="6" width="0" hidden="1" customWidth="1"/>
  </cols>
  <sheetData>
    <row r="1" spans="1:6">
      <c r="C1" s="326" t="s">
        <v>1244</v>
      </c>
    </row>
    <row r="2" spans="1:6" ht="16.5" customHeight="1">
      <c r="A2" s="484" t="s">
        <v>378</v>
      </c>
      <c r="B2" s="484"/>
      <c r="C2" s="484"/>
    </row>
    <row r="3" spans="1:6" ht="42" customHeight="1">
      <c r="A3" s="321"/>
      <c r="B3" s="485" t="s">
        <v>1292</v>
      </c>
      <c r="C3" s="485"/>
      <c r="D3" s="485"/>
    </row>
    <row r="4" spans="1:6" ht="6" customHeight="1">
      <c r="A4" s="327"/>
      <c r="B4" s="485"/>
      <c r="C4" s="485"/>
    </row>
    <row r="5" spans="1:6" ht="12.75">
      <c r="A5" s="486" t="s">
        <v>413</v>
      </c>
      <c r="B5" s="486"/>
      <c r="C5" s="486"/>
    </row>
    <row r="6" spans="1:6" ht="17.25" customHeight="1">
      <c r="A6" s="487" t="s">
        <v>1310</v>
      </c>
      <c r="B6" s="487"/>
      <c r="C6" s="487"/>
    </row>
    <row r="7" spans="1:6" ht="22.5" customHeight="1">
      <c r="B7" s="328"/>
      <c r="C7" s="329" t="s">
        <v>144</v>
      </c>
    </row>
    <row r="8" spans="1:6" ht="53.25" customHeight="1">
      <c r="A8" s="292" t="s">
        <v>461</v>
      </c>
      <c r="B8" s="330" t="s">
        <v>569</v>
      </c>
      <c r="C8" s="331" t="s">
        <v>1145</v>
      </c>
      <c r="F8" s="194"/>
    </row>
    <row r="9" spans="1:6" ht="29.25" customHeight="1">
      <c r="A9" s="488" t="s">
        <v>150</v>
      </c>
      <c r="B9" s="488"/>
      <c r="C9" s="284">
        <f>SUM(C10,C19,C30,C33,C36,C42,C50,C56,C14)</f>
        <v>472839</v>
      </c>
    </row>
    <row r="10" spans="1:6" ht="30.75" customHeight="1">
      <c r="A10" s="330" t="s">
        <v>289</v>
      </c>
      <c r="B10" s="332" t="s">
        <v>244</v>
      </c>
      <c r="C10" s="284">
        <f>C11</f>
        <v>91047</v>
      </c>
    </row>
    <row r="11" spans="1:6" ht="27" customHeight="1">
      <c r="A11" s="333" t="s">
        <v>286</v>
      </c>
      <c r="B11" s="298" t="s">
        <v>551</v>
      </c>
      <c r="C11" s="277">
        <f>SUM(C12,C13)</f>
        <v>91047</v>
      </c>
    </row>
    <row r="12" spans="1:6" ht="68.25" customHeight="1">
      <c r="A12" s="333" t="s">
        <v>290</v>
      </c>
      <c r="B12" s="195" t="s">
        <v>8</v>
      </c>
      <c r="C12" s="277">
        <v>72875</v>
      </c>
    </row>
    <row r="13" spans="1:6" ht="57" customHeight="1">
      <c r="A13" s="333" t="s">
        <v>290</v>
      </c>
      <c r="B13" s="195" t="s">
        <v>73</v>
      </c>
      <c r="C13" s="334">
        <v>18172</v>
      </c>
    </row>
    <row r="14" spans="1:6" ht="33" customHeight="1">
      <c r="A14" s="292" t="s">
        <v>462</v>
      </c>
      <c r="B14" s="234" t="s">
        <v>57</v>
      </c>
      <c r="C14" s="343">
        <f>SUM(C15:C18)</f>
        <v>20137</v>
      </c>
    </row>
    <row r="15" spans="1:6" ht="55.5" customHeight="1">
      <c r="A15" s="333" t="s">
        <v>881</v>
      </c>
      <c r="B15" s="122" t="s">
        <v>882</v>
      </c>
      <c r="C15" s="314">
        <v>9257</v>
      </c>
    </row>
    <row r="16" spans="1:6" ht="66.75" customHeight="1">
      <c r="A16" s="333" t="s">
        <v>883</v>
      </c>
      <c r="B16" s="122" t="s">
        <v>884</v>
      </c>
      <c r="C16" s="314">
        <v>52</v>
      </c>
    </row>
    <row r="17" spans="1:3" ht="53.25" customHeight="1">
      <c r="A17" s="333" t="s">
        <v>885</v>
      </c>
      <c r="B17" s="122" t="s">
        <v>886</v>
      </c>
      <c r="C17" s="314">
        <v>12146</v>
      </c>
    </row>
    <row r="18" spans="1:3" ht="52.5" customHeight="1">
      <c r="A18" s="333" t="s">
        <v>887</v>
      </c>
      <c r="B18" s="122" t="s">
        <v>888</v>
      </c>
      <c r="C18" s="314">
        <v>-1318</v>
      </c>
    </row>
    <row r="19" spans="1:3" ht="24" customHeight="1">
      <c r="A19" s="330" t="s">
        <v>610</v>
      </c>
      <c r="B19" s="234" t="s">
        <v>35</v>
      </c>
      <c r="C19" s="284">
        <f>SUM(C20,C25,C27,C29)</f>
        <v>32875</v>
      </c>
    </row>
    <row r="20" spans="1:3" ht="29.25" customHeight="1">
      <c r="A20" s="323" t="s">
        <v>202</v>
      </c>
      <c r="B20" s="253" t="s">
        <v>100</v>
      </c>
      <c r="C20" s="335">
        <f>C21+C23</f>
        <v>26810</v>
      </c>
    </row>
    <row r="21" spans="1:3" ht="27.75" customHeight="1">
      <c r="A21" s="323" t="s">
        <v>210</v>
      </c>
      <c r="B21" s="253" t="s">
        <v>148</v>
      </c>
      <c r="C21" s="335">
        <f>C22</f>
        <v>15910</v>
      </c>
    </row>
    <row r="22" spans="1:3" ht="31.5" customHeight="1">
      <c r="A22" s="323" t="s">
        <v>465</v>
      </c>
      <c r="B22" s="253" t="s">
        <v>148</v>
      </c>
      <c r="C22" s="335">
        <v>15910</v>
      </c>
    </row>
    <row r="23" spans="1:3" ht="42.75" customHeight="1">
      <c r="A23" s="323" t="s">
        <v>211</v>
      </c>
      <c r="B23" s="253" t="s">
        <v>149</v>
      </c>
      <c r="C23" s="335">
        <f>C24</f>
        <v>10900</v>
      </c>
    </row>
    <row r="24" spans="1:3" ht="43.5" customHeight="1">
      <c r="A24" s="323" t="s">
        <v>466</v>
      </c>
      <c r="B24" s="253" t="s">
        <v>149</v>
      </c>
      <c r="C24" s="335">
        <v>10900</v>
      </c>
    </row>
    <row r="25" spans="1:3" ht="30.75" customHeight="1">
      <c r="A25" s="333" t="s">
        <v>573</v>
      </c>
      <c r="B25" s="195" t="s">
        <v>376</v>
      </c>
      <c r="C25" s="334">
        <f>C26</f>
        <v>65</v>
      </c>
    </row>
    <row r="26" spans="1:3" ht="31.5" customHeight="1">
      <c r="A26" s="333" t="s">
        <v>467</v>
      </c>
      <c r="B26" s="195" t="s">
        <v>376</v>
      </c>
      <c r="C26" s="334">
        <v>65</v>
      </c>
    </row>
    <row r="27" spans="1:3" ht="21.75" customHeight="1">
      <c r="A27" s="333" t="s">
        <v>480</v>
      </c>
      <c r="B27" s="195" t="s">
        <v>36</v>
      </c>
      <c r="C27" s="334">
        <f>C28</f>
        <v>4900</v>
      </c>
    </row>
    <row r="28" spans="1:3" ht="21" customHeight="1">
      <c r="A28" s="333" t="s">
        <v>468</v>
      </c>
      <c r="B28" s="195" t="s">
        <v>178</v>
      </c>
      <c r="C28" s="334">
        <v>4900</v>
      </c>
    </row>
    <row r="29" spans="1:3" ht="40.5" customHeight="1">
      <c r="A29" s="333" t="s">
        <v>392</v>
      </c>
      <c r="B29" s="195" t="s">
        <v>393</v>
      </c>
      <c r="C29" s="334">
        <v>1100</v>
      </c>
    </row>
    <row r="30" spans="1:3" ht="21.75" customHeight="1">
      <c r="A30" s="330" t="s">
        <v>331</v>
      </c>
      <c r="B30" s="234" t="s">
        <v>332</v>
      </c>
      <c r="C30" s="282">
        <f>C31</f>
        <v>287500</v>
      </c>
    </row>
    <row r="31" spans="1:3" ht="29.25" customHeight="1">
      <c r="A31" s="336" t="s">
        <v>101</v>
      </c>
      <c r="B31" s="195" t="s">
        <v>102</v>
      </c>
      <c r="C31" s="334">
        <f>SUM(C32:C32)</f>
        <v>287500</v>
      </c>
    </row>
    <row r="32" spans="1:3" ht="32.25" customHeight="1">
      <c r="A32" s="336" t="s">
        <v>103</v>
      </c>
      <c r="B32" s="195" t="s">
        <v>104</v>
      </c>
      <c r="C32" s="334">
        <v>287500</v>
      </c>
    </row>
    <row r="33" spans="1:3" ht="26.25" customHeight="1">
      <c r="A33" s="330" t="s">
        <v>611</v>
      </c>
      <c r="B33" s="234" t="s">
        <v>612</v>
      </c>
      <c r="C33" s="282">
        <f>SUM(C34:C35)</f>
        <v>10000</v>
      </c>
    </row>
    <row r="34" spans="1:3" ht="41.25" customHeight="1">
      <c r="A34" s="333" t="s">
        <v>288</v>
      </c>
      <c r="B34" s="195" t="s">
        <v>107</v>
      </c>
      <c r="C34" s="334">
        <v>10000</v>
      </c>
    </row>
    <row r="35" spans="1:3" ht="33" customHeight="1">
      <c r="A35" s="333" t="s">
        <v>294</v>
      </c>
      <c r="B35" s="195" t="s">
        <v>293</v>
      </c>
      <c r="C35" s="334">
        <v>0</v>
      </c>
    </row>
    <row r="36" spans="1:3" ht="36.75" customHeight="1">
      <c r="A36" s="330" t="s">
        <v>615</v>
      </c>
      <c r="B36" s="234" t="s">
        <v>562</v>
      </c>
      <c r="C36" s="282">
        <f>SUM(C37:C41)</f>
        <v>30100</v>
      </c>
    </row>
    <row r="37" spans="1:3" ht="83.25" customHeight="1">
      <c r="A37" s="208" t="s">
        <v>372</v>
      </c>
      <c r="B37" s="95" t="s">
        <v>876</v>
      </c>
      <c r="C37" s="334">
        <v>27100</v>
      </c>
    </row>
    <row r="38" spans="1:3" ht="75.75" customHeight="1">
      <c r="A38" s="208" t="s">
        <v>59</v>
      </c>
      <c r="B38" s="222" t="s">
        <v>118</v>
      </c>
      <c r="C38" s="334">
        <v>2000</v>
      </c>
    </row>
    <row r="39" spans="1:3" ht="70.5" hidden="1" customHeight="1">
      <c r="A39" s="333" t="s">
        <v>50</v>
      </c>
      <c r="B39" s="195" t="s">
        <v>561</v>
      </c>
      <c r="C39" s="334"/>
    </row>
    <row r="40" spans="1:3" ht="56.25" customHeight="1">
      <c r="A40" s="278" t="s">
        <v>50</v>
      </c>
      <c r="B40" s="99" t="s">
        <v>561</v>
      </c>
      <c r="C40" s="334">
        <v>0</v>
      </c>
    </row>
    <row r="41" spans="1:3" ht="71.25" customHeight="1">
      <c r="A41" s="333" t="s">
        <v>287</v>
      </c>
      <c r="B41" s="195" t="s">
        <v>297</v>
      </c>
      <c r="C41" s="334">
        <v>1000</v>
      </c>
    </row>
    <row r="42" spans="1:3" ht="24" customHeight="1">
      <c r="A42" s="330" t="s">
        <v>616</v>
      </c>
      <c r="B42" s="234" t="s">
        <v>284</v>
      </c>
      <c r="C42" s="282">
        <f>C43</f>
        <v>80</v>
      </c>
    </row>
    <row r="43" spans="1:3" ht="37.5" customHeight="1">
      <c r="A43" s="333" t="s">
        <v>618</v>
      </c>
      <c r="B43" s="195" t="s">
        <v>243</v>
      </c>
      <c r="C43" s="334">
        <f>SUM(C44:C47)</f>
        <v>80</v>
      </c>
    </row>
    <row r="44" spans="1:3" ht="33.75" customHeight="1">
      <c r="A44" s="336" t="s">
        <v>37</v>
      </c>
      <c r="B44" s="195" t="s">
        <v>38</v>
      </c>
      <c r="C44" s="334">
        <v>10</v>
      </c>
    </row>
    <row r="45" spans="1:3" ht="39.75" customHeight="1">
      <c r="A45" s="336" t="s">
        <v>39</v>
      </c>
      <c r="B45" s="195" t="s">
        <v>40</v>
      </c>
      <c r="C45" s="334">
        <v>10</v>
      </c>
    </row>
    <row r="46" spans="1:3" ht="21.75" customHeight="1">
      <c r="A46" s="336" t="s">
        <v>41</v>
      </c>
      <c r="B46" s="195" t="s">
        <v>42</v>
      </c>
      <c r="C46" s="334">
        <v>10</v>
      </c>
    </row>
    <row r="47" spans="1:3" ht="38.25" customHeight="1">
      <c r="A47" s="336" t="s">
        <v>43</v>
      </c>
      <c r="B47" s="195" t="s">
        <v>44</v>
      </c>
      <c r="C47" s="334">
        <v>50</v>
      </c>
    </row>
    <row r="48" spans="1:3" ht="35.25" hidden="1" customHeight="1">
      <c r="A48" s="237" t="s">
        <v>236</v>
      </c>
      <c r="B48" s="234" t="s">
        <v>212</v>
      </c>
      <c r="C48" s="282">
        <f>C49</f>
        <v>0</v>
      </c>
    </row>
    <row r="49" spans="1:3" ht="38.25" hidden="1" customHeight="1">
      <c r="A49" s="336" t="s">
        <v>0</v>
      </c>
      <c r="B49" s="195" t="s">
        <v>213</v>
      </c>
      <c r="C49" s="334"/>
    </row>
    <row r="50" spans="1:3" ht="25.5" customHeight="1">
      <c r="A50" s="330" t="s">
        <v>619</v>
      </c>
      <c r="B50" s="234" t="s">
        <v>285</v>
      </c>
      <c r="C50" s="282">
        <f>SUM(C51:C55)</f>
        <v>600</v>
      </c>
    </row>
    <row r="51" spans="1:3" ht="86.25" hidden="1" customHeight="1">
      <c r="A51" s="333" t="s">
        <v>239</v>
      </c>
      <c r="B51" s="195" t="s">
        <v>219</v>
      </c>
      <c r="C51" s="334"/>
    </row>
    <row r="52" spans="1:3" ht="54" hidden="1" customHeight="1">
      <c r="A52" s="208" t="s">
        <v>634</v>
      </c>
      <c r="B52" s="95" t="s">
        <v>898</v>
      </c>
      <c r="C52" s="334"/>
    </row>
    <row r="53" spans="1:3" ht="43.5" hidden="1" customHeight="1">
      <c r="A53" s="208" t="s">
        <v>369</v>
      </c>
      <c r="B53" s="222" t="s">
        <v>157</v>
      </c>
      <c r="C53" s="334"/>
    </row>
    <row r="54" spans="1:3" ht="48.75" customHeight="1">
      <c r="A54" s="208" t="s">
        <v>68</v>
      </c>
      <c r="B54" s="222" t="s">
        <v>158</v>
      </c>
      <c r="C54" s="334">
        <v>600</v>
      </c>
    </row>
    <row r="55" spans="1:3" ht="56.25" hidden="1" customHeight="1">
      <c r="A55" s="208" t="s">
        <v>295</v>
      </c>
      <c r="B55" s="222" t="s">
        <v>220</v>
      </c>
      <c r="C55" s="334">
        <v>0</v>
      </c>
    </row>
    <row r="56" spans="1:3" ht="36.75" customHeight="1">
      <c r="A56" s="234" t="s">
        <v>620</v>
      </c>
      <c r="B56" s="234" t="s">
        <v>5</v>
      </c>
      <c r="C56" s="282">
        <f>SUM(C57:C61)</f>
        <v>500</v>
      </c>
    </row>
    <row r="57" spans="1:3" ht="52.5" customHeight="1">
      <c r="A57" s="336" t="s">
        <v>1276</v>
      </c>
      <c r="B57" s="351" t="s">
        <v>1277</v>
      </c>
      <c r="C57" s="334">
        <v>200</v>
      </c>
    </row>
    <row r="58" spans="1:3" ht="52.5" customHeight="1">
      <c r="A58" s="336" t="s">
        <v>1282</v>
      </c>
      <c r="B58" s="351" t="s">
        <v>1283</v>
      </c>
      <c r="C58" s="334">
        <v>50</v>
      </c>
    </row>
    <row r="59" spans="1:3" ht="52.5" customHeight="1">
      <c r="A59" s="336" t="s">
        <v>1280</v>
      </c>
      <c r="B59" s="351" t="s">
        <v>1281</v>
      </c>
      <c r="C59" s="334">
        <v>50</v>
      </c>
    </row>
    <row r="60" spans="1:3" ht="61.5" customHeight="1">
      <c r="A60" s="337" t="s">
        <v>1155</v>
      </c>
      <c r="B60" s="191" t="s">
        <v>1279</v>
      </c>
      <c r="C60" s="334">
        <v>150</v>
      </c>
    </row>
    <row r="61" spans="1:3" ht="66" customHeight="1">
      <c r="A61" s="337" t="s">
        <v>1156</v>
      </c>
      <c r="B61" s="191" t="s">
        <v>1278</v>
      </c>
      <c r="C61" s="334">
        <v>50</v>
      </c>
    </row>
    <row r="62" spans="1:3" ht="27.75" customHeight="1">
      <c r="A62" s="330" t="s">
        <v>571</v>
      </c>
      <c r="B62" s="332" t="s">
        <v>570</v>
      </c>
      <c r="C62" s="338">
        <f>SUM(C63,C76,C65,C87)</f>
        <v>469171.30000000005</v>
      </c>
    </row>
    <row r="63" spans="1:3" ht="40.5" customHeight="1">
      <c r="A63" s="330" t="s">
        <v>985</v>
      </c>
      <c r="B63" s="234" t="s">
        <v>221</v>
      </c>
      <c r="C63" s="284">
        <f>C64</f>
        <v>37880</v>
      </c>
    </row>
    <row r="64" spans="1:3" ht="49.5" customHeight="1">
      <c r="A64" s="208" t="s">
        <v>1091</v>
      </c>
      <c r="B64" s="222" t="s">
        <v>1092</v>
      </c>
      <c r="C64" s="277">
        <v>37880</v>
      </c>
    </row>
    <row r="65" spans="1:3" ht="38.25" customHeight="1">
      <c r="A65" s="330" t="s">
        <v>989</v>
      </c>
      <c r="B65" s="234" t="s">
        <v>291</v>
      </c>
      <c r="C65" s="284">
        <f>SUM(C66:C75)</f>
        <v>97883.3</v>
      </c>
    </row>
    <row r="66" spans="1:3" ht="81.75" customHeight="1">
      <c r="A66" s="323" t="s">
        <v>930</v>
      </c>
      <c r="B66" s="195" t="s">
        <v>138</v>
      </c>
      <c r="C66" s="277">
        <v>21379.599999999999</v>
      </c>
    </row>
    <row r="67" spans="1:3" ht="42.75" customHeight="1">
      <c r="A67" s="323" t="s">
        <v>1132</v>
      </c>
      <c r="B67" s="195" t="s">
        <v>1134</v>
      </c>
      <c r="C67" s="277">
        <v>1258.4000000000001</v>
      </c>
    </row>
    <row r="68" spans="1:3" ht="45.75" hidden="1" customHeight="1">
      <c r="A68" s="323" t="s">
        <v>942</v>
      </c>
      <c r="B68" s="99" t="s">
        <v>812</v>
      </c>
      <c r="C68" s="277"/>
    </row>
    <row r="69" spans="1:3" ht="51" customHeight="1">
      <c r="A69" s="323" t="s">
        <v>1151</v>
      </c>
      <c r="B69" s="190" t="s">
        <v>1152</v>
      </c>
      <c r="C69" s="277">
        <v>858.8</v>
      </c>
    </row>
    <row r="70" spans="1:3" ht="33" customHeight="1">
      <c r="A70" s="208" t="s">
        <v>1291</v>
      </c>
      <c r="B70" s="222" t="s">
        <v>1290</v>
      </c>
      <c r="C70" s="277">
        <v>7406.3</v>
      </c>
    </row>
    <row r="71" spans="1:3" ht="47.25" hidden="1" customHeight="1">
      <c r="A71" s="208"/>
      <c r="B71" s="222"/>
      <c r="C71" s="277"/>
    </row>
    <row r="72" spans="1:3" ht="42" customHeight="1">
      <c r="A72" s="339" t="s">
        <v>947</v>
      </c>
      <c r="B72" s="99" t="s">
        <v>900</v>
      </c>
      <c r="C72" s="277">
        <v>15000</v>
      </c>
    </row>
    <row r="73" spans="1:3" ht="36.75" customHeight="1">
      <c r="A73" s="340" t="s">
        <v>1146</v>
      </c>
      <c r="B73" s="341" t="s">
        <v>1147</v>
      </c>
      <c r="C73" s="277">
        <v>106.3</v>
      </c>
    </row>
    <row r="74" spans="1:3" ht="38.25" customHeight="1">
      <c r="A74" s="208" t="s">
        <v>1344</v>
      </c>
      <c r="B74" s="222" t="s">
        <v>1345</v>
      </c>
      <c r="C74" s="277">
        <v>1873.9</v>
      </c>
    </row>
    <row r="75" spans="1:3" ht="42" customHeight="1">
      <c r="A75" s="208" t="s">
        <v>951</v>
      </c>
      <c r="B75" s="222" t="s">
        <v>1348</v>
      </c>
      <c r="C75" s="277">
        <v>50000</v>
      </c>
    </row>
    <row r="76" spans="1:3" ht="36" customHeight="1">
      <c r="A76" s="292" t="s">
        <v>986</v>
      </c>
      <c r="B76" s="234" t="s">
        <v>292</v>
      </c>
      <c r="C76" s="284">
        <f>SUM(C77,C78,C85)+C86</f>
        <v>292215.30000000005</v>
      </c>
    </row>
    <row r="77" spans="1:3" ht="45.75" customHeight="1">
      <c r="A77" s="323" t="s">
        <v>966</v>
      </c>
      <c r="B77" s="195" t="s">
        <v>321</v>
      </c>
      <c r="C77" s="277">
        <v>2820.9</v>
      </c>
    </row>
    <row r="78" spans="1:3" ht="31.5" customHeight="1">
      <c r="A78" s="323" t="s">
        <v>987</v>
      </c>
      <c r="B78" s="222" t="s">
        <v>386</v>
      </c>
      <c r="C78" s="277">
        <f>SUM(C79:C84)</f>
        <v>286161.7</v>
      </c>
    </row>
    <row r="79" spans="1:3" ht="67.5" customHeight="1">
      <c r="A79" s="210" t="s">
        <v>957</v>
      </c>
      <c r="B79" s="342" t="s">
        <v>185</v>
      </c>
      <c r="C79" s="277">
        <v>91621</v>
      </c>
    </row>
    <row r="80" spans="1:3" ht="82.5" customHeight="1">
      <c r="A80" s="210" t="s">
        <v>958</v>
      </c>
      <c r="B80" s="222" t="s">
        <v>186</v>
      </c>
      <c r="C80" s="277">
        <v>161279</v>
      </c>
    </row>
    <row r="81" spans="1:6" ht="44.25" customHeight="1">
      <c r="A81" s="210" t="s">
        <v>959</v>
      </c>
      <c r="B81" s="195" t="s">
        <v>672</v>
      </c>
      <c r="C81" s="277">
        <v>1876.2</v>
      </c>
    </row>
    <row r="82" spans="1:6" ht="47.25" customHeight="1">
      <c r="A82" s="210" t="s">
        <v>961</v>
      </c>
      <c r="B82" s="342" t="s">
        <v>188</v>
      </c>
      <c r="C82" s="277">
        <v>27019</v>
      </c>
    </row>
    <row r="83" spans="1:6" ht="49.5" customHeight="1">
      <c r="A83" s="210" t="s">
        <v>962</v>
      </c>
      <c r="B83" s="342" t="s">
        <v>189</v>
      </c>
      <c r="C83" s="277">
        <v>3984</v>
      </c>
    </row>
    <row r="84" spans="1:6" ht="60" customHeight="1">
      <c r="A84" s="210" t="s">
        <v>964</v>
      </c>
      <c r="B84" s="342" t="s">
        <v>191</v>
      </c>
      <c r="C84" s="277">
        <v>382.5</v>
      </c>
    </row>
    <row r="85" spans="1:6" ht="71.25" customHeight="1">
      <c r="A85" s="323" t="s">
        <v>988</v>
      </c>
      <c r="B85" s="195" t="s">
        <v>151</v>
      </c>
      <c r="C85" s="277">
        <v>3200</v>
      </c>
    </row>
    <row r="86" spans="1:6" ht="71.25" customHeight="1">
      <c r="A86" s="323" t="s">
        <v>1085</v>
      </c>
      <c r="B86" s="195" t="s">
        <v>878</v>
      </c>
      <c r="C86" s="301">
        <v>32.700000000000003</v>
      </c>
    </row>
    <row r="87" spans="1:6" ht="24.75" customHeight="1">
      <c r="A87" s="292" t="s">
        <v>1154</v>
      </c>
      <c r="B87" s="234" t="s">
        <v>384</v>
      </c>
      <c r="C87" s="284">
        <f>C88+C89+C90</f>
        <v>41192.699999999997</v>
      </c>
    </row>
    <row r="88" spans="1:6" ht="58.5" customHeight="1">
      <c r="A88" s="352" t="s">
        <v>1284</v>
      </c>
      <c r="B88" s="222" t="s">
        <v>1285</v>
      </c>
      <c r="C88" s="277">
        <v>17186.400000000001</v>
      </c>
    </row>
    <row r="89" spans="1:6" ht="67.5" customHeight="1">
      <c r="A89" s="339" t="s">
        <v>1286</v>
      </c>
      <c r="B89" s="273" t="s">
        <v>1287</v>
      </c>
      <c r="C89" s="277">
        <v>17156.3</v>
      </c>
    </row>
    <row r="90" spans="1:6" ht="81.75" customHeight="1">
      <c r="A90" s="339" t="s">
        <v>1288</v>
      </c>
      <c r="B90" s="273" t="s">
        <v>1289</v>
      </c>
      <c r="C90" s="277">
        <v>6850</v>
      </c>
    </row>
    <row r="91" spans="1:6" ht="44.25" customHeight="1">
      <c r="A91" s="483" t="s">
        <v>49</v>
      </c>
      <c r="B91" s="483"/>
      <c r="C91" s="353">
        <f>C9+C62</f>
        <v>942010.3</v>
      </c>
      <c r="F91">
        <v>17663</v>
      </c>
    </row>
  </sheetData>
  <mergeCells count="7">
    <mergeCell ref="A91:B91"/>
    <mergeCell ref="A2:C2"/>
    <mergeCell ref="B3:D3"/>
    <mergeCell ref="B4:C4"/>
    <mergeCell ref="A5:C5"/>
    <mergeCell ref="A6:C6"/>
    <mergeCell ref="A9:B9"/>
  </mergeCells>
  <phoneticPr fontId="4" type="noConversion"/>
  <pageMargins left="0.98425196850393704" right="0.39370078740157483" top="0.78740157480314965" bottom="0.39370078740157483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topLeftCell="A34" workbookViewId="0">
      <selection activeCell="H38" sqref="H38"/>
    </sheetView>
  </sheetViews>
  <sheetFormatPr defaultRowHeight="12.75"/>
  <cols>
    <col min="1" max="1" width="22.42578125" style="322" customWidth="1"/>
    <col min="2" max="2" width="41.7109375" style="357" customWidth="1"/>
    <col min="3" max="3" width="14.7109375" style="355" customWidth="1"/>
    <col min="4" max="4" width="14" style="356" customWidth="1"/>
    <col min="5" max="5" width="4.140625" hidden="1" customWidth="1"/>
  </cols>
  <sheetData>
    <row r="1" spans="1:5">
      <c r="C1" s="489" t="s">
        <v>1244</v>
      </c>
      <c r="D1" s="489"/>
    </row>
    <row r="2" spans="1:5" ht="17.25" customHeight="1">
      <c r="A2" s="484" t="s">
        <v>378</v>
      </c>
      <c r="B2" s="484"/>
      <c r="C2" s="484"/>
      <c r="D2" s="484"/>
    </row>
    <row r="3" spans="1:5" ht="41.25" customHeight="1">
      <c r="B3" s="485" t="s">
        <v>1292</v>
      </c>
      <c r="C3" s="485"/>
      <c r="D3" s="485"/>
    </row>
    <row r="4" spans="1:5" ht="9.75" customHeight="1">
      <c r="B4" s="470"/>
      <c r="C4" s="470"/>
      <c r="D4" s="470"/>
      <c r="E4" s="470"/>
    </row>
    <row r="5" spans="1:5" ht="21" customHeight="1">
      <c r="A5" s="327"/>
      <c r="B5" s="485" t="s">
        <v>1014</v>
      </c>
      <c r="C5" s="485"/>
      <c r="D5" s="485"/>
    </row>
    <row r="6" spans="1:5">
      <c r="A6" s="490" t="s">
        <v>51</v>
      </c>
      <c r="B6" s="490"/>
      <c r="C6" s="490"/>
      <c r="D6" s="490"/>
    </row>
    <row r="7" spans="1:5" ht="18.75" customHeight="1">
      <c r="A7" s="490" t="s">
        <v>1309</v>
      </c>
      <c r="B7" s="490"/>
      <c r="C7" s="490"/>
      <c r="D7" s="490"/>
    </row>
    <row r="8" spans="1:5" ht="20.25" customHeight="1">
      <c r="A8" s="325"/>
      <c r="B8" s="350"/>
      <c r="C8" s="491" t="s">
        <v>144</v>
      </c>
      <c r="D8" s="492"/>
    </row>
    <row r="9" spans="1:5" ht="54.75" customHeight="1">
      <c r="A9" s="292" t="s">
        <v>461</v>
      </c>
      <c r="B9" s="292" t="s">
        <v>569</v>
      </c>
      <c r="C9" s="304" t="s">
        <v>1245</v>
      </c>
      <c r="D9" s="354" t="s">
        <v>1308</v>
      </c>
    </row>
    <row r="10" spans="1:5" ht="38.25" customHeight="1">
      <c r="A10" s="488" t="s">
        <v>150</v>
      </c>
      <c r="B10" s="488"/>
      <c r="C10" s="295">
        <f>SUM(C11,C15,C20,C31,C34,C37,C42,C48,C53)</f>
        <v>473039</v>
      </c>
      <c r="D10" s="295">
        <f>SUM(D11,D15,D20,D31,D34,D37,D42,D48,D53)</f>
        <v>478302</v>
      </c>
    </row>
    <row r="11" spans="1:5" ht="26.25" customHeight="1">
      <c r="A11" s="330" t="s">
        <v>289</v>
      </c>
      <c r="B11" s="234" t="s">
        <v>244</v>
      </c>
      <c r="C11" s="295">
        <f>C12</f>
        <v>91047</v>
      </c>
      <c r="D11" s="295">
        <f>D12</f>
        <v>95600</v>
      </c>
    </row>
    <row r="12" spans="1:5" ht="26.25" customHeight="1">
      <c r="A12" s="333" t="s">
        <v>286</v>
      </c>
      <c r="B12" s="195" t="s">
        <v>551</v>
      </c>
      <c r="C12" s="277">
        <f>SUM(C13,C14)</f>
        <v>91047</v>
      </c>
      <c r="D12" s="277">
        <f>SUM(D13,D14)</f>
        <v>95600</v>
      </c>
    </row>
    <row r="13" spans="1:5" ht="81" customHeight="1">
      <c r="A13" s="333" t="s">
        <v>290</v>
      </c>
      <c r="B13" s="195" t="s">
        <v>8</v>
      </c>
      <c r="C13" s="277">
        <v>72875</v>
      </c>
      <c r="D13" s="277">
        <v>74250</v>
      </c>
    </row>
    <row r="14" spans="1:5" ht="77.25" customHeight="1">
      <c r="A14" s="333" t="s">
        <v>290</v>
      </c>
      <c r="B14" s="195" t="s">
        <v>73</v>
      </c>
      <c r="C14" s="334">
        <v>18172</v>
      </c>
      <c r="D14" s="334">
        <v>21350</v>
      </c>
    </row>
    <row r="15" spans="1:5" ht="39.75" customHeight="1">
      <c r="A15" s="292" t="s">
        <v>462</v>
      </c>
      <c r="B15" s="234" t="s">
        <v>57</v>
      </c>
      <c r="C15" s="304">
        <f>SUM(C16:C19)</f>
        <v>21052</v>
      </c>
      <c r="D15" s="304">
        <f>SUM(D16:D19)</f>
        <v>21052</v>
      </c>
    </row>
    <row r="16" spans="1:5" ht="75.75" customHeight="1">
      <c r="A16" s="333" t="s">
        <v>881</v>
      </c>
      <c r="B16" s="222" t="s">
        <v>882</v>
      </c>
      <c r="C16" s="314">
        <v>9747</v>
      </c>
      <c r="D16" s="314">
        <v>9747</v>
      </c>
    </row>
    <row r="17" spans="1:4" ht="89.25" customHeight="1">
      <c r="A17" s="333" t="s">
        <v>883</v>
      </c>
      <c r="B17" s="222" t="s">
        <v>884</v>
      </c>
      <c r="C17" s="314">
        <v>54</v>
      </c>
      <c r="D17" s="314">
        <v>54</v>
      </c>
    </row>
    <row r="18" spans="1:4" ht="78" customHeight="1">
      <c r="A18" s="333" t="s">
        <v>885</v>
      </c>
      <c r="B18" s="222" t="s">
        <v>886</v>
      </c>
      <c r="C18" s="314">
        <v>12747</v>
      </c>
      <c r="D18" s="314">
        <v>12747</v>
      </c>
    </row>
    <row r="19" spans="1:4" ht="86.25" customHeight="1">
      <c r="A19" s="333" t="s">
        <v>887</v>
      </c>
      <c r="B19" s="222" t="s">
        <v>888</v>
      </c>
      <c r="C19" s="314">
        <v>-1496</v>
      </c>
      <c r="D19" s="314">
        <v>-1496</v>
      </c>
    </row>
    <row r="20" spans="1:4" ht="25.5" customHeight="1">
      <c r="A20" s="330" t="s">
        <v>610</v>
      </c>
      <c r="B20" s="234" t="s">
        <v>35</v>
      </c>
      <c r="C20" s="295">
        <f>SUM(C21,C26,C28,C30)</f>
        <v>32810</v>
      </c>
      <c r="D20" s="295">
        <f>SUM(D21,D26,D28,D30)</f>
        <v>33200</v>
      </c>
    </row>
    <row r="21" spans="1:4" ht="33.75" customHeight="1">
      <c r="A21" s="323" t="s">
        <v>202</v>
      </c>
      <c r="B21" s="253" t="s">
        <v>100</v>
      </c>
      <c r="C21" s="335">
        <f>C22+C24</f>
        <v>26810</v>
      </c>
      <c r="D21" s="335">
        <f>D22+D24</f>
        <v>27000</v>
      </c>
    </row>
    <row r="22" spans="1:4" ht="40.5" customHeight="1">
      <c r="A22" s="323" t="s">
        <v>210</v>
      </c>
      <c r="B22" s="253" t="s">
        <v>148</v>
      </c>
      <c r="C22" s="335">
        <f>C23</f>
        <v>15910</v>
      </c>
      <c r="D22" s="335">
        <f>D23</f>
        <v>16000</v>
      </c>
    </row>
    <row r="23" spans="1:4" ht="42.75" customHeight="1">
      <c r="A23" s="323" t="s">
        <v>465</v>
      </c>
      <c r="B23" s="253" t="s">
        <v>148</v>
      </c>
      <c r="C23" s="335">
        <v>15910</v>
      </c>
      <c r="D23" s="335">
        <v>16000</v>
      </c>
    </row>
    <row r="24" spans="1:4" ht="42.75" customHeight="1">
      <c r="A24" s="323" t="s">
        <v>211</v>
      </c>
      <c r="B24" s="253" t="s">
        <v>149</v>
      </c>
      <c r="C24" s="335">
        <f>C25</f>
        <v>10900</v>
      </c>
      <c r="D24" s="335">
        <f>D25</f>
        <v>11000</v>
      </c>
    </row>
    <row r="25" spans="1:4" ht="42.75" customHeight="1">
      <c r="A25" s="323" t="s">
        <v>466</v>
      </c>
      <c r="B25" s="253" t="s">
        <v>149</v>
      </c>
      <c r="C25" s="335">
        <v>10900</v>
      </c>
      <c r="D25" s="335">
        <v>11000</v>
      </c>
    </row>
    <row r="26" spans="1:4" ht="33.75" customHeight="1">
      <c r="A26" s="333" t="s">
        <v>573</v>
      </c>
      <c r="B26" s="195" t="s">
        <v>376</v>
      </c>
      <c r="C26" s="334"/>
      <c r="D26" s="334"/>
    </row>
    <row r="27" spans="1:4" ht="30.75" customHeight="1">
      <c r="A27" s="333" t="s">
        <v>467</v>
      </c>
      <c r="B27" s="195" t="s">
        <v>376</v>
      </c>
      <c r="C27" s="334"/>
      <c r="D27" s="334"/>
    </row>
    <row r="28" spans="1:4" ht="23.25" customHeight="1">
      <c r="A28" s="333" t="s">
        <v>480</v>
      </c>
      <c r="B28" s="195" t="s">
        <v>36</v>
      </c>
      <c r="C28" s="334">
        <f>C29</f>
        <v>4900</v>
      </c>
      <c r="D28" s="334">
        <f>D29</f>
        <v>5000</v>
      </c>
    </row>
    <row r="29" spans="1:4" ht="22.5" customHeight="1">
      <c r="A29" s="333" t="s">
        <v>468</v>
      </c>
      <c r="B29" s="195" t="s">
        <v>178</v>
      </c>
      <c r="C29" s="334">
        <v>4900</v>
      </c>
      <c r="D29" s="334">
        <v>5000</v>
      </c>
    </row>
    <row r="30" spans="1:4" ht="42" customHeight="1">
      <c r="A30" s="333" t="s">
        <v>392</v>
      </c>
      <c r="B30" s="195" t="s">
        <v>393</v>
      </c>
      <c r="C30" s="334">
        <v>1100</v>
      </c>
      <c r="D30" s="334">
        <v>1200</v>
      </c>
    </row>
    <row r="31" spans="1:4" ht="24.75" customHeight="1">
      <c r="A31" s="330" t="s">
        <v>331</v>
      </c>
      <c r="B31" s="234" t="s">
        <v>332</v>
      </c>
      <c r="C31" s="304">
        <f>C32</f>
        <v>287500</v>
      </c>
      <c r="D31" s="304">
        <f>D32</f>
        <v>287500</v>
      </c>
    </row>
    <row r="32" spans="1:4" ht="25.5" customHeight="1">
      <c r="A32" s="336" t="s">
        <v>101</v>
      </c>
      <c r="B32" s="195" t="s">
        <v>102</v>
      </c>
      <c r="C32" s="334">
        <f>SUM(C33:C33)</f>
        <v>287500</v>
      </c>
      <c r="D32" s="334">
        <f>SUM(D33:D33)</f>
        <v>287500</v>
      </c>
    </row>
    <row r="33" spans="1:4" ht="31.5" customHeight="1">
      <c r="A33" s="336" t="s">
        <v>103</v>
      </c>
      <c r="B33" s="195" t="s">
        <v>104</v>
      </c>
      <c r="C33" s="334">
        <v>287500</v>
      </c>
      <c r="D33" s="334">
        <v>287500</v>
      </c>
    </row>
    <row r="34" spans="1:4" ht="26.25" customHeight="1">
      <c r="A34" s="330" t="s">
        <v>611</v>
      </c>
      <c r="B34" s="234" t="s">
        <v>612</v>
      </c>
      <c r="C34" s="304">
        <f>SUM(C35:C36)</f>
        <v>10050</v>
      </c>
      <c r="D34" s="304">
        <f>SUM(D35:D36)</f>
        <v>10150</v>
      </c>
    </row>
    <row r="35" spans="1:4" ht="54.75" customHeight="1">
      <c r="A35" s="333" t="s">
        <v>288</v>
      </c>
      <c r="B35" s="195" t="s">
        <v>107</v>
      </c>
      <c r="C35" s="334">
        <v>10000</v>
      </c>
      <c r="D35" s="334">
        <v>10100</v>
      </c>
    </row>
    <row r="36" spans="1:4" ht="33" customHeight="1">
      <c r="A36" s="333" t="s">
        <v>294</v>
      </c>
      <c r="B36" s="195" t="s">
        <v>293</v>
      </c>
      <c r="C36" s="344">
        <v>50</v>
      </c>
      <c r="D36" s="344">
        <v>50</v>
      </c>
    </row>
    <row r="37" spans="1:4" ht="48" customHeight="1">
      <c r="A37" s="330" t="s">
        <v>615</v>
      </c>
      <c r="B37" s="234" t="s">
        <v>562</v>
      </c>
      <c r="C37" s="304">
        <f>SUM(C38:C41)</f>
        <v>29100</v>
      </c>
      <c r="D37" s="304">
        <f>SUM(D38:D41)</f>
        <v>29300</v>
      </c>
    </row>
    <row r="38" spans="1:4" ht="105.75" customHeight="1">
      <c r="A38" s="208" t="s">
        <v>372</v>
      </c>
      <c r="B38" s="95" t="s">
        <v>876</v>
      </c>
      <c r="C38" s="344">
        <v>27000</v>
      </c>
      <c r="D38" s="344">
        <v>27100</v>
      </c>
    </row>
    <row r="39" spans="1:4" ht="94.5" customHeight="1">
      <c r="A39" s="208" t="s">
        <v>59</v>
      </c>
      <c r="B39" s="222" t="s">
        <v>118</v>
      </c>
      <c r="C39" s="344">
        <v>900</v>
      </c>
      <c r="D39" s="344">
        <v>900</v>
      </c>
    </row>
    <row r="40" spans="1:4" ht="82.5" customHeight="1">
      <c r="A40" s="333" t="s">
        <v>50</v>
      </c>
      <c r="B40" s="195" t="s">
        <v>561</v>
      </c>
      <c r="C40" s="344">
        <v>900</v>
      </c>
      <c r="D40" s="344">
        <v>1000</v>
      </c>
    </row>
    <row r="41" spans="1:4" ht="82.5" customHeight="1">
      <c r="A41" s="333" t="s">
        <v>287</v>
      </c>
      <c r="B41" s="195" t="s">
        <v>297</v>
      </c>
      <c r="C41" s="344">
        <v>300</v>
      </c>
      <c r="D41" s="344">
        <v>300</v>
      </c>
    </row>
    <row r="42" spans="1:4" ht="29.25" customHeight="1">
      <c r="A42" s="330" t="s">
        <v>616</v>
      </c>
      <c r="B42" s="234" t="s">
        <v>284</v>
      </c>
      <c r="C42" s="304">
        <f>C43</f>
        <v>80</v>
      </c>
      <c r="D42" s="304">
        <f>D43</f>
        <v>90</v>
      </c>
    </row>
    <row r="43" spans="1:4" ht="33" customHeight="1">
      <c r="A43" s="333" t="s">
        <v>618</v>
      </c>
      <c r="B43" s="195" t="s">
        <v>243</v>
      </c>
      <c r="C43" s="344">
        <v>80</v>
      </c>
      <c r="D43" s="344">
        <v>90</v>
      </c>
    </row>
    <row r="44" spans="1:4" ht="30" customHeight="1">
      <c r="A44" s="336" t="s">
        <v>37</v>
      </c>
      <c r="B44" s="195" t="s">
        <v>38</v>
      </c>
      <c r="C44" s="344">
        <v>10</v>
      </c>
      <c r="D44" s="344">
        <v>10</v>
      </c>
    </row>
    <row r="45" spans="1:4" ht="30.75" customHeight="1">
      <c r="A45" s="336" t="s">
        <v>39</v>
      </c>
      <c r="B45" s="195" t="s">
        <v>40</v>
      </c>
      <c r="C45" s="344">
        <v>10</v>
      </c>
      <c r="D45" s="344">
        <v>10</v>
      </c>
    </row>
    <row r="46" spans="1:4" ht="30.75" customHeight="1">
      <c r="A46" s="336" t="s">
        <v>41</v>
      </c>
      <c r="B46" s="195" t="s">
        <v>42</v>
      </c>
      <c r="C46" s="344">
        <v>10</v>
      </c>
      <c r="D46" s="344">
        <v>10</v>
      </c>
    </row>
    <row r="47" spans="1:4" ht="28.5" customHeight="1">
      <c r="A47" s="336" t="s">
        <v>43</v>
      </c>
      <c r="B47" s="195" t="s">
        <v>44</v>
      </c>
      <c r="C47" s="344">
        <v>50</v>
      </c>
      <c r="D47" s="344">
        <v>60</v>
      </c>
    </row>
    <row r="48" spans="1:4" ht="33.75" customHeight="1">
      <c r="A48" s="330" t="s">
        <v>619</v>
      </c>
      <c r="B48" s="234" t="s">
        <v>285</v>
      </c>
      <c r="C48" s="304">
        <f>SUM(C49:C52)</f>
        <v>900</v>
      </c>
      <c r="D48" s="304">
        <f>SUM(D49:D52)</f>
        <v>900</v>
      </c>
    </row>
    <row r="49" spans="1:4" ht="103.5" hidden="1" customHeight="1">
      <c r="A49" s="333" t="s">
        <v>239</v>
      </c>
      <c r="B49" s="195" t="s">
        <v>219</v>
      </c>
      <c r="C49" s="344"/>
      <c r="D49" s="344"/>
    </row>
    <row r="50" spans="1:4" ht="54.75" hidden="1" customHeight="1">
      <c r="A50" s="208" t="s">
        <v>634</v>
      </c>
      <c r="B50" s="222" t="s">
        <v>877</v>
      </c>
      <c r="C50" s="344"/>
      <c r="D50" s="344"/>
    </row>
    <row r="51" spans="1:4" ht="57" customHeight="1">
      <c r="A51" s="208" t="s">
        <v>68</v>
      </c>
      <c r="B51" s="222" t="s">
        <v>158</v>
      </c>
      <c r="C51" s="344">
        <v>900</v>
      </c>
      <c r="D51" s="344">
        <v>900</v>
      </c>
    </row>
    <row r="52" spans="1:4" ht="66.75" hidden="1" customHeight="1">
      <c r="A52" s="208">
        <v>2892</v>
      </c>
      <c r="B52" s="222" t="s">
        <v>220</v>
      </c>
      <c r="C52" s="344">
        <v>0</v>
      </c>
      <c r="D52" s="344">
        <v>0</v>
      </c>
    </row>
    <row r="53" spans="1:4" ht="36" customHeight="1">
      <c r="A53" s="234" t="s">
        <v>620</v>
      </c>
      <c r="B53" s="234" t="s">
        <v>5</v>
      </c>
      <c r="C53" s="304">
        <f>C54+C55+C56+C57+C58</f>
        <v>500</v>
      </c>
      <c r="D53" s="304">
        <f>D54+D55+D56+D57+D58</f>
        <v>510</v>
      </c>
    </row>
    <row r="54" spans="1:4" ht="46.5" customHeight="1">
      <c r="A54" s="336" t="s">
        <v>1276</v>
      </c>
      <c r="B54" s="351" t="s">
        <v>1277</v>
      </c>
      <c r="C54" s="334">
        <v>200</v>
      </c>
      <c r="D54" s="334">
        <v>200</v>
      </c>
    </row>
    <row r="55" spans="1:4" ht="48.75" customHeight="1">
      <c r="A55" s="336" t="s">
        <v>1282</v>
      </c>
      <c r="B55" s="351" t="s">
        <v>1283</v>
      </c>
      <c r="C55" s="334">
        <v>50</v>
      </c>
      <c r="D55" s="334">
        <v>50</v>
      </c>
    </row>
    <row r="56" spans="1:4" ht="51" customHeight="1">
      <c r="A56" s="336" t="s">
        <v>1280</v>
      </c>
      <c r="B56" s="351" t="s">
        <v>1281</v>
      </c>
      <c r="C56" s="334">
        <v>50</v>
      </c>
      <c r="D56" s="334">
        <v>50</v>
      </c>
    </row>
    <row r="57" spans="1:4" ht="49.5" customHeight="1">
      <c r="A57" s="337" t="s">
        <v>1155</v>
      </c>
      <c r="B57" s="191" t="s">
        <v>1279</v>
      </c>
      <c r="C57" s="334">
        <v>150</v>
      </c>
      <c r="D57" s="334">
        <v>150</v>
      </c>
    </row>
    <row r="58" spans="1:4" ht="53.25" customHeight="1">
      <c r="A58" s="337" t="s">
        <v>1156</v>
      </c>
      <c r="B58" s="191" t="s">
        <v>1278</v>
      </c>
      <c r="C58" s="334">
        <v>50</v>
      </c>
      <c r="D58" s="334">
        <v>60</v>
      </c>
    </row>
    <row r="59" spans="1:4" ht="27" customHeight="1">
      <c r="A59" s="330" t="s">
        <v>571</v>
      </c>
      <c r="B59" s="234" t="s">
        <v>570</v>
      </c>
      <c r="C59" s="345">
        <f>SUM(C60,C62,C69,C79)</f>
        <v>321395.80000000005</v>
      </c>
      <c r="D59" s="345">
        <f>SUM(D60,D62,D69,D79)</f>
        <v>347003.00000000006</v>
      </c>
    </row>
    <row r="60" spans="1:4" ht="30.75" customHeight="1">
      <c r="A60" s="330" t="s">
        <v>985</v>
      </c>
      <c r="B60" s="234" t="s">
        <v>221</v>
      </c>
      <c r="C60" s="295">
        <f>C61</f>
        <v>28077</v>
      </c>
      <c r="D60" s="295">
        <f>D61</f>
        <v>1163</v>
      </c>
    </row>
    <row r="61" spans="1:4" ht="42.75" customHeight="1">
      <c r="A61" s="208" t="s">
        <v>1091</v>
      </c>
      <c r="B61" s="222" t="s">
        <v>1092</v>
      </c>
      <c r="C61" s="301">
        <v>28077</v>
      </c>
      <c r="D61" s="314">
        <v>1163</v>
      </c>
    </row>
    <row r="62" spans="1:4" ht="48.75" customHeight="1">
      <c r="A62" s="330" t="s">
        <v>989</v>
      </c>
      <c r="B62" s="234" t="s">
        <v>291</v>
      </c>
      <c r="C62" s="295">
        <f>SUM(C63:C68)</f>
        <v>40953.5</v>
      </c>
      <c r="D62" s="295">
        <f>SUM(D63:D68)</f>
        <v>42459.5</v>
      </c>
    </row>
    <row r="63" spans="1:4" ht="99.75" customHeight="1">
      <c r="A63" s="323" t="s">
        <v>930</v>
      </c>
      <c r="B63" s="195" t="s">
        <v>138</v>
      </c>
      <c r="C63" s="295">
        <v>22980.5</v>
      </c>
      <c r="D63" s="295">
        <v>22980.5</v>
      </c>
    </row>
    <row r="64" spans="1:4" ht="48.75" customHeight="1">
      <c r="A64" s="323" t="s">
        <v>1132</v>
      </c>
      <c r="B64" s="195" t="s">
        <v>1134</v>
      </c>
      <c r="C64" s="295">
        <v>1257.0999999999999</v>
      </c>
      <c r="D64" s="295">
        <v>2935.3</v>
      </c>
    </row>
    <row r="65" spans="1:4" ht="36" customHeight="1">
      <c r="A65" s="323" t="s">
        <v>942</v>
      </c>
      <c r="B65" s="273" t="s">
        <v>812</v>
      </c>
      <c r="C65" s="295">
        <v>196.6</v>
      </c>
      <c r="D65" s="295">
        <v>196.6</v>
      </c>
    </row>
    <row r="66" spans="1:4" ht="61.5" customHeight="1">
      <c r="A66" s="323" t="s">
        <v>1151</v>
      </c>
      <c r="B66" s="190" t="s">
        <v>1152</v>
      </c>
      <c r="C66" s="295">
        <v>858.8</v>
      </c>
      <c r="D66" s="295">
        <v>858.8</v>
      </c>
    </row>
    <row r="67" spans="1:4" ht="55.5" customHeight="1">
      <c r="A67" s="339" t="s">
        <v>947</v>
      </c>
      <c r="B67" s="273" t="s">
        <v>900</v>
      </c>
      <c r="C67" s="295">
        <v>15000</v>
      </c>
      <c r="D67" s="295">
        <v>15000</v>
      </c>
    </row>
    <row r="68" spans="1:4" ht="39" customHeight="1">
      <c r="A68" s="339" t="s">
        <v>1146</v>
      </c>
      <c r="B68" s="341" t="s">
        <v>1350</v>
      </c>
      <c r="C68" s="295">
        <v>660.5</v>
      </c>
      <c r="D68" s="295">
        <v>488.3</v>
      </c>
    </row>
    <row r="69" spans="1:4" ht="43.5" customHeight="1">
      <c r="A69" s="292" t="s">
        <v>986</v>
      </c>
      <c r="B69" s="234" t="s">
        <v>292</v>
      </c>
      <c r="C69" s="295">
        <f>SUM(C70,C71,C78)</f>
        <v>213568.80000000002</v>
      </c>
      <c r="D69" s="295">
        <f>SUM(D70,D71,D78)</f>
        <v>264552.30000000005</v>
      </c>
    </row>
    <row r="70" spans="1:4" ht="53.25" customHeight="1">
      <c r="A70" s="323" t="s">
        <v>966</v>
      </c>
      <c r="B70" s="195" t="s">
        <v>321</v>
      </c>
      <c r="C70" s="301">
        <v>2911.7</v>
      </c>
      <c r="D70" s="301">
        <v>3010</v>
      </c>
    </row>
    <row r="71" spans="1:4" ht="44.25" customHeight="1">
      <c r="A71" s="323" t="s">
        <v>987</v>
      </c>
      <c r="B71" s="222" t="s">
        <v>386</v>
      </c>
      <c r="C71" s="301">
        <f>SUM(C72:C77)</f>
        <v>207612.1</v>
      </c>
      <c r="D71" s="301">
        <f>SUM(D72:D77)</f>
        <v>258650.30000000002</v>
      </c>
    </row>
    <row r="72" spans="1:4" ht="81.75" customHeight="1">
      <c r="A72" s="210" t="s">
        <v>957</v>
      </c>
      <c r="B72" s="342" t="s">
        <v>185</v>
      </c>
      <c r="C72" s="301">
        <v>80000</v>
      </c>
      <c r="D72" s="301">
        <v>81000</v>
      </c>
    </row>
    <row r="73" spans="1:4" ht="110.25" customHeight="1">
      <c r="A73" s="210" t="s">
        <v>958</v>
      </c>
      <c r="B73" s="222" t="s">
        <v>186</v>
      </c>
      <c r="C73" s="301">
        <v>105000</v>
      </c>
      <c r="D73" s="301">
        <v>156000</v>
      </c>
    </row>
    <row r="74" spans="1:4" ht="43.5" customHeight="1">
      <c r="A74" s="210" t="s">
        <v>959</v>
      </c>
      <c r="B74" s="195" t="s">
        <v>672</v>
      </c>
      <c r="C74" s="301">
        <v>1476.4</v>
      </c>
      <c r="D74" s="301">
        <v>1514.6</v>
      </c>
    </row>
    <row r="75" spans="1:4" ht="55.5" customHeight="1">
      <c r="A75" s="210" t="s">
        <v>961</v>
      </c>
      <c r="B75" s="342" t="s">
        <v>188</v>
      </c>
      <c r="C75" s="301">
        <v>17566</v>
      </c>
      <c r="D75" s="301">
        <v>16566</v>
      </c>
    </row>
    <row r="76" spans="1:4" ht="52.5" customHeight="1">
      <c r="A76" s="210" t="s">
        <v>962</v>
      </c>
      <c r="B76" s="342" t="s">
        <v>189</v>
      </c>
      <c r="C76" s="301">
        <v>3187.2</v>
      </c>
      <c r="D76" s="301">
        <v>3187.2</v>
      </c>
    </row>
    <row r="77" spans="1:4" ht="57" customHeight="1">
      <c r="A77" s="210" t="s">
        <v>964</v>
      </c>
      <c r="B77" s="342" t="s">
        <v>191</v>
      </c>
      <c r="C77" s="301">
        <v>382.5</v>
      </c>
      <c r="D77" s="301">
        <v>382.5</v>
      </c>
    </row>
    <row r="78" spans="1:4" ht="81" customHeight="1">
      <c r="A78" s="323" t="s">
        <v>988</v>
      </c>
      <c r="B78" s="195" t="s">
        <v>151</v>
      </c>
      <c r="C78" s="301">
        <v>3045</v>
      </c>
      <c r="D78" s="301">
        <v>2892</v>
      </c>
    </row>
    <row r="79" spans="1:4" ht="24.75" customHeight="1">
      <c r="A79" s="346" t="s">
        <v>798</v>
      </c>
      <c r="B79" s="347" t="s">
        <v>384</v>
      </c>
      <c r="C79" s="295">
        <f>SUM(C80:C82)</f>
        <v>38796.5</v>
      </c>
      <c r="D79" s="295">
        <f>SUM(D80:D82)</f>
        <v>38828.199999999997</v>
      </c>
    </row>
    <row r="80" spans="1:4" ht="83.25" customHeight="1">
      <c r="A80" s="352" t="s">
        <v>1284</v>
      </c>
      <c r="B80" s="222" t="s">
        <v>1285</v>
      </c>
      <c r="C80" s="301">
        <v>17186.400000000001</v>
      </c>
      <c r="D80" s="314">
        <v>17967.599999999999</v>
      </c>
    </row>
    <row r="81" spans="1:4" ht="90" customHeight="1">
      <c r="A81" s="339" t="s">
        <v>1286</v>
      </c>
      <c r="B81" s="273" t="s">
        <v>1287</v>
      </c>
      <c r="C81" s="301">
        <v>16610.099999999999</v>
      </c>
      <c r="D81" s="314">
        <v>15460.6</v>
      </c>
    </row>
    <row r="82" spans="1:4" ht="109.5" customHeight="1">
      <c r="A82" s="339" t="s">
        <v>1288</v>
      </c>
      <c r="B82" s="273" t="s">
        <v>1289</v>
      </c>
      <c r="C82" s="301">
        <v>5000</v>
      </c>
      <c r="D82" s="314">
        <v>5400</v>
      </c>
    </row>
    <row r="83" spans="1:4" ht="30.75" customHeight="1">
      <c r="A83" s="488" t="s">
        <v>49</v>
      </c>
      <c r="B83" s="488"/>
      <c r="C83" s="295">
        <f>SUM(C10,C59)</f>
        <v>794434.8</v>
      </c>
      <c r="D83" s="295">
        <f>SUM(D10,D59)</f>
        <v>825305</v>
      </c>
    </row>
  </sheetData>
  <mergeCells count="10">
    <mergeCell ref="C1:D1"/>
    <mergeCell ref="A83:B83"/>
    <mergeCell ref="A7:D7"/>
    <mergeCell ref="A2:D2"/>
    <mergeCell ref="B3:D3"/>
    <mergeCell ref="B5:D5"/>
    <mergeCell ref="A6:D6"/>
    <mergeCell ref="B4:E4"/>
    <mergeCell ref="A10:B10"/>
    <mergeCell ref="C8:D8"/>
  </mergeCells>
  <pageMargins left="0.9055118110236221" right="0" top="0.55118110236220474" bottom="0.59055118110236227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3"/>
  <sheetViews>
    <sheetView topLeftCell="A362" workbookViewId="0">
      <selection activeCell="I379" sqref="I379"/>
    </sheetView>
  </sheetViews>
  <sheetFormatPr defaultRowHeight="14.25"/>
  <cols>
    <col min="1" max="1" width="50.28515625" style="229" customWidth="1"/>
    <col min="2" max="2" width="10" style="229" customWidth="1"/>
    <col min="3" max="3" width="9.7109375" style="296" customWidth="1"/>
    <col min="4" max="4" width="13.85546875" style="229" customWidth="1"/>
    <col min="5" max="5" width="8.85546875" style="229" customWidth="1"/>
    <col min="6" max="6" width="13.5703125" style="434" customWidth="1"/>
    <col min="7" max="7" width="9.140625" customWidth="1"/>
  </cols>
  <sheetData>
    <row r="1" spans="1:8">
      <c r="F1" s="434" t="s">
        <v>1244</v>
      </c>
    </row>
    <row r="2" spans="1:8">
      <c r="A2" s="230"/>
      <c r="B2" s="230"/>
      <c r="C2" s="294"/>
      <c r="D2" s="230"/>
      <c r="E2" s="230"/>
      <c r="F2" s="435" t="s">
        <v>381</v>
      </c>
    </row>
    <row r="3" spans="1:8" ht="43.5" customHeight="1">
      <c r="A3" s="360"/>
      <c r="B3" s="485" t="s">
        <v>1293</v>
      </c>
      <c r="C3" s="493"/>
      <c r="D3" s="493"/>
      <c r="E3" s="493"/>
      <c r="F3" s="493"/>
    </row>
    <row r="4" spans="1:8" ht="14.25" customHeight="1">
      <c r="A4" s="360"/>
      <c r="B4" s="360"/>
      <c r="C4" s="360"/>
      <c r="D4" s="485"/>
      <c r="E4" s="485"/>
      <c r="F4" s="485"/>
    </row>
    <row r="5" spans="1:8" ht="12" customHeight="1">
      <c r="A5" s="360"/>
      <c r="B5" s="360"/>
      <c r="C5" s="360"/>
      <c r="D5" s="360"/>
      <c r="E5" s="360"/>
      <c r="F5" s="436" t="s">
        <v>413</v>
      </c>
    </row>
    <row r="6" spans="1:8" ht="9.75" hidden="1" customHeight="1">
      <c r="A6" s="361"/>
      <c r="B6" s="360"/>
      <c r="C6" s="360"/>
      <c r="D6" s="360"/>
      <c r="E6" s="360"/>
      <c r="F6" s="436"/>
    </row>
    <row r="7" spans="1:8" ht="33" customHeight="1">
      <c r="A7" s="494" t="s">
        <v>1316</v>
      </c>
      <c r="B7" s="494"/>
      <c r="C7" s="494"/>
      <c r="D7" s="494"/>
      <c r="E7" s="494"/>
      <c r="F7" s="494"/>
    </row>
    <row r="8" spans="1:8" s="32" customFormat="1" ht="36" customHeight="1">
      <c r="A8" s="232" t="s">
        <v>334</v>
      </c>
      <c r="B8" s="299" t="s">
        <v>299</v>
      </c>
      <c r="C8" s="261" t="s">
        <v>300</v>
      </c>
      <c r="D8" s="232" t="s">
        <v>420</v>
      </c>
      <c r="E8" s="232" t="s">
        <v>301</v>
      </c>
      <c r="F8" s="437" t="s">
        <v>1001</v>
      </c>
    </row>
    <row r="9" spans="1:8" ht="26.25" customHeight="1">
      <c r="A9" s="192" t="s">
        <v>302</v>
      </c>
      <c r="B9" s="192"/>
      <c r="C9" s="261"/>
      <c r="D9" s="230"/>
      <c r="E9" s="232"/>
      <c r="F9" s="438">
        <f>SUM(F10,F112,F157,F172,F204,F260,F319,F339,F181)+F383</f>
        <v>942010.29999999993</v>
      </c>
      <c r="H9" s="297"/>
    </row>
    <row r="10" spans="1:8" ht="37.5" customHeight="1">
      <c r="A10" s="233" t="s">
        <v>255</v>
      </c>
      <c r="B10" s="232">
        <v>439</v>
      </c>
      <c r="C10" s="261"/>
      <c r="D10" s="232"/>
      <c r="E10" s="232"/>
      <c r="F10" s="438">
        <f>SUM(F11,F63,F95,F80)</f>
        <v>59341.2</v>
      </c>
    </row>
    <row r="11" spans="1:8" ht="25.5" customHeight="1">
      <c r="A11" s="192" t="s">
        <v>303</v>
      </c>
      <c r="B11" s="232">
        <v>439</v>
      </c>
      <c r="C11" s="261" t="s">
        <v>304</v>
      </c>
      <c r="D11" s="262"/>
      <c r="E11" s="262"/>
      <c r="F11" s="438">
        <f>SUM(F12,F19,F27,F39,F52,F57,F46)+F36</f>
        <v>45316.2</v>
      </c>
    </row>
    <row r="12" spans="1:8" ht="37.5" customHeight="1">
      <c r="A12" s="192" t="s">
        <v>305</v>
      </c>
      <c r="B12" s="232">
        <v>439</v>
      </c>
      <c r="C12" s="261" t="s">
        <v>306</v>
      </c>
      <c r="D12" s="262"/>
      <c r="E12" s="262"/>
      <c r="F12" s="438">
        <f>SUM(F14)</f>
        <v>1766</v>
      </c>
    </row>
    <row r="13" spans="1:8" ht="37.5" customHeight="1">
      <c r="A13" s="192" t="s">
        <v>539</v>
      </c>
      <c r="B13" s="232">
        <v>439</v>
      </c>
      <c r="C13" s="261" t="s">
        <v>306</v>
      </c>
      <c r="D13" s="262" t="s">
        <v>488</v>
      </c>
      <c r="E13" s="262"/>
      <c r="F13" s="438">
        <f>SUM(F14)</f>
        <v>1766</v>
      </c>
    </row>
    <row r="14" spans="1:8" ht="30" customHeight="1">
      <c r="A14" s="102" t="s">
        <v>307</v>
      </c>
      <c r="B14" s="365">
        <v>439</v>
      </c>
      <c r="C14" s="263" t="s">
        <v>306</v>
      </c>
      <c r="D14" s="264" t="s">
        <v>489</v>
      </c>
      <c r="E14" s="264"/>
      <c r="F14" s="439">
        <f>SUM(F15,F17)</f>
        <v>1766</v>
      </c>
    </row>
    <row r="15" spans="1:8" ht="31.5" customHeight="1">
      <c r="A15" s="102" t="s">
        <v>424</v>
      </c>
      <c r="B15" s="365">
        <v>439</v>
      </c>
      <c r="C15" s="263" t="s">
        <v>306</v>
      </c>
      <c r="D15" s="264" t="s">
        <v>490</v>
      </c>
      <c r="E15" s="264"/>
      <c r="F15" s="439">
        <f>SUM(F16)</f>
        <v>1766</v>
      </c>
    </row>
    <row r="16" spans="1:8" ht="33.75" customHeight="1">
      <c r="A16" s="102" t="s">
        <v>426</v>
      </c>
      <c r="B16" s="365">
        <v>439</v>
      </c>
      <c r="C16" s="263" t="s">
        <v>306</v>
      </c>
      <c r="D16" s="264" t="s">
        <v>490</v>
      </c>
      <c r="E16" s="264" t="s">
        <v>425</v>
      </c>
      <c r="F16" s="439">
        <v>1766</v>
      </c>
    </row>
    <row r="17" spans="1:6" ht="35.25" hidden="1" customHeight="1">
      <c r="A17" s="102" t="s">
        <v>377</v>
      </c>
      <c r="B17" s="365">
        <v>439</v>
      </c>
      <c r="C17" s="263" t="s">
        <v>306</v>
      </c>
      <c r="D17" s="264" t="s">
        <v>491</v>
      </c>
      <c r="E17" s="264"/>
      <c r="F17" s="439">
        <f>F18</f>
        <v>0</v>
      </c>
    </row>
    <row r="18" spans="1:6" ht="33.75" hidden="1" customHeight="1">
      <c r="A18" s="102" t="s">
        <v>422</v>
      </c>
      <c r="B18" s="365">
        <v>439</v>
      </c>
      <c r="C18" s="263" t="s">
        <v>306</v>
      </c>
      <c r="D18" s="264" t="s">
        <v>491</v>
      </c>
      <c r="E18" s="264" t="s">
        <v>421</v>
      </c>
      <c r="F18" s="439">
        <v>0</v>
      </c>
    </row>
    <row r="19" spans="1:6" ht="44.25" customHeight="1">
      <c r="A19" s="192" t="s">
        <v>418</v>
      </c>
      <c r="B19" s="232">
        <v>439</v>
      </c>
      <c r="C19" s="261" t="s">
        <v>594</v>
      </c>
      <c r="D19" s="262"/>
      <c r="E19" s="262"/>
      <c r="F19" s="438">
        <f>F20</f>
        <v>1872</v>
      </c>
    </row>
    <row r="20" spans="1:6" ht="39" customHeight="1">
      <c r="A20" s="192" t="s">
        <v>539</v>
      </c>
      <c r="B20" s="232">
        <v>439</v>
      </c>
      <c r="C20" s="261" t="s">
        <v>594</v>
      </c>
      <c r="D20" s="262" t="s">
        <v>488</v>
      </c>
      <c r="E20" s="262"/>
      <c r="F20" s="438">
        <f>SUM(F21)+F26</f>
        <v>1872</v>
      </c>
    </row>
    <row r="21" spans="1:6" ht="28.5" customHeight="1">
      <c r="A21" s="102" t="s">
        <v>593</v>
      </c>
      <c r="B21" s="365">
        <v>439</v>
      </c>
      <c r="C21" s="263" t="s">
        <v>594</v>
      </c>
      <c r="D21" s="264" t="s">
        <v>492</v>
      </c>
      <c r="E21" s="264"/>
      <c r="F21" s="439">
        <f>SUM(F22,F24)</f>
        <v>1872</v>
      </c>
    </row>
    <row r="22" spans="1:6" ht="28.5" customHeight="1">
      <c r="A22" s="102" t="s">
        <v>424</v>
      </c>
      <c r="B22" s="365">
        <v>439</v>
      </c>
      <c r="C22" s="263" t="s">
        <v>594</v>
      </c>
      <c r="D22" s="264" t="s">
        <v>493</v>
      </c>
      <c r="E22" s="264"/>
      <c r="F22" s="439">
        <f>SUM(F23)</f>
        <v>1272</v>
      </c>
    </row>
    <row r="23" spans="1:6" ht="25.5">
      <c r="A23" s="102" t="s">
        <v>426</v>
      </c>
      <c r="B23" s="365">
        <v>439</v>
      </c>
      <c r="C23" s="263" t="s">
        <v>594</v>
      </c>
      <c r="D23" s="264" t="s">
        <v>493</v>
      </c>
      <c r="E23" s="264" t="s">
        <v>425</v>
      </c>
      <c r="F23" s="439">
        <v>1272</v>
      </c>
    </row>
    <row r="24" spans="1:6" ht="30" customHeight="1">
      <c r="A24" s="102" t="s">
        <v>377</v>
      </c>
      <c r="B24" s="365">
        <v>439</v>
      </c>
      <c r="C24" s="263" t="s">
        <v>594</v>
      </c>
      <c r="D24" s="264" t="s">
        <v>494</v>
      </c>
      <c r="E24" s="264"/>
      <c r="F24" s="439">
        <f>F25</f>
        <v>600</v>
      </c>
    </row>
    <row r="25" spans="1:6" ht="36" customHeight="1">
      <c r="A25" s="102" t="s">
        <v>422</v>
      </c>
      <c r="B25" s="365">
        <v>439</v>
      </c>
      <c r="C25" s="263" t="s">
        <v>594</v>
      </c>
      <c r="D25" s="264" t="s">
        <v>494</v>
      </c>
      <c r="E25" s="264" t="s">
        <v>421</v>
      </c>
      <c r="F25" s="439">
        <v>600</v>
      </c>
    </row>
    <row r="26" spans="1:6" ht="45" hidden="1" customHeight="1">
      <c r="A26" s="102" t="s">
        <v>1179</v>
      </c>
      <c r="B26" s="365">
        <v>439</v>
      </c>
      <c r="C26" s="263" t="s">
        <v>594</v>
      </c>
      <c r="D26" s="264" t="s">
        <v>1178</v>
      </c>
      <c r="E26" s="264" t="s">
        <v>421</v>
      </c>
      <c r="F26" s="439">
        <v>0</v>
      </c>
    </row>
    <row r="27" spans="1:6" ht="43.5" customHeight="1">
      <c r="A27" s="192" t="s">
        <v>595</v>
      </c>
      <c r="B27" s="365">
        <v>439</v>
      </c>
      <c r="C27" s="261" t="s">
        <v>596</v>
      </c>
      <c r="D27" s="262"/>
      <c r="E27" s="262"/>
      <c r="F27" s="438">
        <f>SUM(F28)</f>
        <v>34861</v>
      </c>
    </row>
    <row r="28" spans="1:6" ht="33.75" customHeight="1">
      <c r="A28" s="192" t="s">
        <v>540</v>
      </c>
      <c r="B28" s="365">
        <v>439</v>
      </c>
      <c r="C28" s="261" t="s">
        <v>596</v>
      </c>
      <c r="D28" s="262" t="s">
        <v>496</v>
      </c>
      <c r="E28" s="262"/>
      <c r="F28" s="438">
        <f>SUM(F29)</f>
        <v>34861</v>
      </c>
    </row>
    <row r="29" spans="1:6" ht="29.25" customHeight="1">
      <c r="A29" s="102" t="s">
        <v>419</v>
      </c>
      <c r="B29" s="365">
        <v>439</v>
      </c>
      <c r="C29" s="263" t="s">
        <v>596</v>
      </c>
      <c r="D29" s="264" t="s">
        <v>500</v>
      </c>
      <c r="E29" s="264"/>
      <c r="F29" s="439">
        <f>SUM(F31,F32)</f>
        <v>34861</v>
      </c>
    </row>
    <row r="30" spans="1:6" ht="33" customHeight="1">
      <c r="A30" s="102" t="s">
        <v>424</v>
      </c>
      <c r="B30" s="365">
        <v>439</v>
      </c>
      <c r="C30" s="263" t="s">
        <v>596</v>
      </c>
      <c r="D30" s="264" t="s">
        <v>501</v>
      </c>
      <c r="E30" s="264"/>
      <c r="F30" s="439">
        <f>SUM(F31)</f>
        <v>25572</v>
      </c>
    </row>
    <row r="31" spans="1:6" ht="28.5" customHeight="1">
      <c r="A31" s="102" t="s">
        <v>426</v>
      </c>
      <c r="B31" s="365">
        <v>439</v>
      </c>
      <c r="C31" s="263" t="s">
        <v>596</v>
      </c>
      <c r="D31" s="264" t="s">
        <v>501</v>
      </c>
      <c r="E31" s="264" t="s">
        <v>425</v>
      </c>
      <c r="F31" s="439">
        <v>25572</v>
      </c>
    </row>
    <row r="32" spans="1:6" ht="32.25" customHeight="1">
      <c r="A32" s="102" t="s">
        <v>377</v>
      </c>
      <c r="B32" s="365">
        <v>439</v>
      </c>
      <c r="C32" s="263" t="s">
        <v>596</v>
      </c>
      <c r="D32" s="264" t="s">
        <v>502</v>
      </c>
      <c r="E32" s="366"/>
      <c r="F32" s="440">
        <f>F33+F35+F34</f>
        <v>9289</v>
      </c>
    </row>
    <row r="33" spans="1:6" ht="32.25" customHeight="1">
      <c r="A33" s="102" t="s">
        <v>422</v>
      </c>
      <c r="B33" s="365">
        <v>439</v>
      </c>
      <c r="C33" s="263" t="s">
        <v>596</v>
      </c>
      <c r="D33" s="264" t="s">
        <v>502</v>
      </c>
      <c r="E33" s="264" t="s">
        <v>421</v>
      </c>
      <c r="F33" s="439">
        <v>9000</v>
      </c>
    </row>
    <row r="34" spans="1:6" ht="46.5" hidden="1" customHeight="1">
      <c r="A34" s="102" t="s">
        <v>422</v>
      </c>
      <c r="B34" s="365">
        <v>439</v>
      </c>
      <c r="C34" s="263" t="s">
        <v>596</v>
      </c>
      <c r="D34" s="264" t="s">
        <v>867</v>
      </c>
      <c r="E34" s="264" t="s">
        <v>421</v>
      </c>
      <c r="F34" s="439">
        <v>0</v>
      </c>
    </row>
    <row r="35" spans="1:6" ht="27" customHeight="1">
      <c r="A35" s="102" t="s">
        <v>53</v>
      </c>
      <c r="B35" s="367">
        <v>439</v>
      </c>
      <c r="C35" s="263" t="s">
        <v>596</v>
      </c>
      <c r="D35" s="264" t="s">
        <v>502</v>
      </c>
      <c r="E35" s="264" t="s">
        <v>437</v>
      </c>
      <c r="F35" s="439">
        <v>289</v>
      </c>
    </row>
    <row r="36" spans="1:6" ht="30" customHeight="1">
      <c r="A36" s="192" t="s">
        <v>1087</v>
      </c>
      <c r="B36" s="232">
        <v>439</v>
      </c>
      <c r="C36" s="380" t="s">
        <v>1088</v>
      </c>
      <c r="D36" s="262"/>
      <c r="E36" s="264"/>
      <c r="F36" s="439">
        <f>F37</f>
        <v>32.700000000000003</v>
      </c>
    </row>
    <row r="37" spans="1:6" ht="45" customHeight="1">
      <c r="A37" s="383" t="s">
        <v>1089</v>
      </c>
      <c r="B37" s="381" t="s">
        <v>1270</v>
      </c>
      <c r="C37" s="381" t="s">
        <v>1088</v>
      </c>
      <c r="D37" s="382" t="s">
        <v>1090</v>
      </c>
      <c r="E37" s="264" t="s">
        <v>421</v>
      </c>
      <c r="F37" s="439">
        <v>32.700000000000003</v>
      </c>
    </row>
    <row r="38" spans="1:6" ht="45" hidden="1" customHeight="1">
      <c r="A38" s="102"/>
      <c r="B38" s="367"/>
      <c r="C38" s="263"/>
      <c r="D38" s="264"/>
      <c r="E38" s="264"/>
      <c r="F38" s="439"/>
    </row>
    <row r="39" spans="1:6" ht="42.75" customHeight="1">
      <c r="A39" s="234" t="s">
        <v>617</v>
      </c>
      <c r="B39" s="232">
        <v>439</v>
      </c>
      <c r="C39" s="261" t="s">
        <v>598</v>
      </c>
      <c r="D39" s="264"/>
      <c r="E39" s="264"/>
      <c r="F39" s="438">
        <f>SUM(F40)</f>
        <v>1496</v>
      </c>
    </row>
    <row r="40" spans="1:6" ht="25.5">
      <c r="A40" s="192" t="s">
        <v>537</v>
      </c>
      <c r="B40" s="365">
        <v>439</v>
      </c>
      <c r="C40" s="261" t="s">
        <v>598</v>
      </c>
      <c r="D40" s="262" t="s">
        <v>75</v>
      </c>
      <c r="E40" s="264"/>
      <c r="F40" s="438">
        <f>SUM(F41)</f>
        <v>1496</v>
      </c>
    </row>
    <row r="41" spans="1:6" ht="29.25" customHeight="1">
      <c r="A41" s="102" t="s">
        <v>429</v>
      </c>
      <c r="B41" s="365">
        <v>439</v>
      </c>
      <c r="C41" s="263" t="s">
        <v>598</v>
      </c>
      <c r="D41" s="264" t="s">
        <v>503</v>
      </c>
      <c r="E41" s="264"/>
      <c r="F41" s="439">
        <f>SUM(F42,F44)</f>
        <v>1496</v>
      </c>
    </row>
    <row r="42" spans="1:6" ht="29.25" customHeight="1">
      <c r="A42" s="102" t="s">
        <v>424</v>
      </c>
      <c r="B42" s="365">
        <v>439</v>
      </c>
      <c r="C42" s="263" t="s">
        <v>598</v>
      </c>
      <c r="D42" s="264" t="s">
        <v>504</v>
      </c>
      <c r="E42" s="264"/>
      <c r="F42" s="439">
        <f>SUM(F43)</f>
        <v>1376</v>
      </c>
    </row>
    <row r="43" spans="1:6" ht="29.25" customHeight="1">
      <c r="A43" s="102" t="s">
        <v>426</v>
      </c>
      <c r="B43" s="365">
        <v>439</v>
      </c>
      <c r="C43" s="263" t="s">
        <v>598</v>
      </c>
      <c r="D43" s="264" t="s">
        <v>504</v>
      </c>
      <c r="E43" s="264" t="s">
        <v>425</v>
      </c>
      <c r="F43" s="439">
        <v>1376</v>
      </c>
    </row>
    <row r="44" spans="1:6" ht="39" customHeight="1">
      <c r="A44" s="102" t="s">
        <v>377</v>
      </c>
      <c r="B44" s="365">
        <v>439</v>
      </c>
      <c r="C44" s="263" t="s">
        <v>598</v>
      </c>
      <c r="D44" s="264" t="s">
        <v>768</v>
      </c>
      <c r="E44" s="264"/>
      <c r="F44" s="439">
        <v>120</v>
      </c>
    </row>
    <row r="45" spans="1:6" ht="33.75" customHeight="1">
      <c r="A45" s="102" t="s">
        <v>422</v>
      </c>
      <c r="B45" s="365">
        <v>439</v>
      </c>
      <c r="C45" s="263" t="s">
        <v>598</v>
      </c>
      <c r="D45" s="264" t="s">
        <v>768</v>
      </c>
      <c r="E45" s="264" t="s">
        <v>421</v>
      </c>
      <c r="F45" s="439">
        <v>120</v>
      </c>
    </row>
    <row r="46" spans="1:6" ht="40.5" customHeight="1">
      <c r="A46" s="235" t="s">
        <v>99</v>
      </c>
      <c r="B46" s="232">
        <v>439</v>
      </c>
      <c r="C46" s="262" t="s">
        <v>98</v>
      </c>
      <c r="D46" s="262"/>
      <c r="E46" s="262"/>
      <c r="F46" s="438">
        <f>SUM(F47)</f>
        <v>1906</v>
      </c>
    </row>
    <row r="47" spans="1:6" ht="34.5" customHeight="1">
      <c r="A47" s="236" t="s">
        <v>860</v>
      </c>
      <c r="B47" s="365">
        <v>439</v>
      </c>
      <c r="C47" s="264" t="s">
        <v>98</v>
      </c>
      <c r="D47" s="264" t="s">
        <v>505</v>
      </c>
      <c r="E47" s="264"/>
      <c r="F47" s="439">
        <f>SUM(F48,F50)</f>
        <v>1906</v>
      </c>
    </row>
    <row r="48" spans="1:6" ht="27.75" hidden="1" customHeight="1">
      <c r="A48" s="236" t="s">
        <v>861</v>
      </c>
      <c r="B48" s="365">
        <v>439</v>
      </c>
      <c r="C48" s="264" t="s">
        <v>98</v>
      </c>
      <c r="D48" s="264" t="s">
        <v>862</v>
      </c>
      <c r="E48" s="264"/>
      <c r="F48" s="439">
        <f>F49</f>
        <v>0</v>
      </c>
    </row>
    <row r="49" spans="1:6" ht="20.100000000000001" hidden="1" customHeight="1">
      <c r="A49" s="102" t="s">
        <v>422</v>
      </c>
      <c r="B49" s="365">
        <v>439</v>
      </c>
      <c r="C49" s="264" t="s">
        <v>98</v>
      </c>
      <c r="D49" s="264" t="s">
        <v>766</v>
      </c>
      <c r="E49" s="264" t="s">
        <v>421</v>
      </c>
      <c r="F49" s="439">
        <v>0</v>
      </c>
    </row>
    <row r="50" spans="1:6" ht="20.100000000000001" customHeight="1">
      <c r="A50" s="102" t="s">
        <v>859</v>
      </c>
      <c r="B50" s="365">
        <v>439</v>
      </c>
      <c r="C50" s="264" t="s">
        <v>98</v>
      </c>
      <c r="D50" s="264" t="s">
        <v>863</v>
      </c>
      <c r="E50" s="264"/>
      <c r="F50" s="439">
        <f>F51</f>
        <v>1906</v>
      </c>
    </row>
    <row r="51" spans="1:6" ht="20.100000000000001" customHeight="1">
      <c r="A51" s="102" t="s">
        <v>422</v>
      </c>
      <c r="B51" s="365">
        <v>439</v>
      </c>
      <c r="C51" s="264" t="s">
        <v>98</v>
      </c>
      <c r="D51" s="264" t="s">
        <v>766</v>
      </c>
      <c r="E51" s="264" t="s">
        <v>421</v>
      </c>
      <c r="F51" s="439">
        <v>1906</v>
      </c>
    </row>
    <row r="52" spans="1:6" ht="23.25" customHeight="1">
      <c r="A52" s="192" t="s">
        <v>52</v>
      </c>
      <c r="B52" s="365">
        <v>439</v>
      </c>
      <c r="C52" s="261" t="s">
        <v>599</v>
      </c>
      <c r="D52" s="262"/>
      <c r="E52" s="262"/>
      <c r="F52" s="438">
        <v>3000</v>
      </c>
    </row>
    <row r="53" spans="1:6" ht="18.75" customHeight="1">
      <c r="A53" s="102" t="s">
        <v>24</v>
      </c>
      <c r="B53" s="365">
        <v>439</v>
      </c>
      <c r="C53" s="263" t="s">
        <v>599</v>
      </c>
      <c r="D53" s="264" t="s">
        <v>506</v>
      </c>
      <c r="E53" s="264"/>
      <c r="F53" s="439">
        <v>3000</v>
      </c>
    </row>
    <row r="54" spans="1:6" ht="21.75" customHeight="1">
      <c r="A54" s="102" t="s">
        <v>52</v>
      </c>
      <c r="B54" s="365">
        <v>439</v>
      </c>
      <c r="C54" s="263" t="s">
        <v>599</v>
      </c>
      <c r="D54" s="264" t="s">
        <v>507</v>
      </c>
      <c r="E54" s="264"/>
      <c r="F54" s="439">
        <f>F55</f>
        <v>3000</v>
      </c>
    </row>
    <row r="55" spans="1:6" ht="33" customHeight="1">
      <c r="A55" s="102" t="s">
        <v>600</v>
      </c>
      <c r="B55" s="365">
        <v>439</v>
      </c>
      <c r="C55" s="263" t="s">
        <v>599</v>
      </c>
      <c r="D55" s="264" t="s">
        <v>508</v>
      </c>
      <c r="E55" s="264"/>
      <c r="F55" s="439">
        <v>3000</v>
      </c>
    </row>
    <row r="56" spans="1:6" ht="31.5" customHeight="1">
      <c r="A56" s="219" t="s">
        <v>205</v>
      </c>
      <c r="B56" s="365">
        <v>439</v>
      </c>
      <c r="C56" s="263" t="s">
        <v>599</v>
      </c>
      <c r="D56" s="264" t="s">
        <v>508</v>
      </c>
      <c r="E56" s="264" t="s">
        <v>203</v>
      </c>
      <c r="F56" s="439">
        <v>3000</v>
      </c>
    </row>
    <row r="57" spans="1:6" ht="39.75" customHeight="1">
      <c r="A57" s="237" t="s">
        <v>464</v>
      </c>
      <c r="B57" s="365">
        <v>439</v>
      </c>
      <c r="C57" s="261" t="s">
        <v>296</v>
      </c>
      <c r="D57" s="262"/>
      <c r="E57" s="262"/>
      <c r="F57" s="438">
        <f>SUM(F59)</f>
        <v>382.5</v>
      </c>
    </row>
    <row r="58" spans="1:6" ht="33" customHeight="1">
      <c r="A58" s="192" t="s">
        <v>537</v>
      </c>
      <c r="B58" s="365">
        <v>439</v>
      </c>
      <c r="C58" s="263" t="s">
        <v>296</v>
      </c>
      <c r="D58" s="264" t="s">
        <v>509</v>
      </c>
      <c r="E58" s="264"/>
      <c r="F58" s="439">
        <f>F59</f>
        <v>382.5</v>
      </c>
    </row>
    <row r="59" spans="1:6" ht="32.25" customHeight="1">
      <c r="A59" s="219" t="s">
        <v>430</v>
      </c>
      <c r="B59" s="365">
        <v>439</v>
      </c>
      <c r="C59" s="263" t="s">
        <v>296</v>
      </c>
      <c r="D59" s="264" t="s">
        <v>510</v>
      </c>
      <c r="E59" s="264"/>
      <c r="F59" s="439">
        <f>F60</f>
        <v>382.5</v>
      </c>
    </row>
    <row r="60" spans="1:6" ht="42" customHeight="1">
      <c r="A60" s="102" t="s">
        <v>548</v>
      </c>
      <c r="B60" s="365">
        <v>439</v>
      </c>
      <c r="C60" s="263" t="s">
        <v>296</v>
      </c>
      <c r="D60" s="264" t="s">
        <v>511</v>
      </c>
      <c r="E60" s="264"/>
      <c r="F60" s="439">
        <f>F61+F62</f>
        <v>382.5</v>
      </c>
    </row>
    <row r="61" spans="1:6" ht="33" customHeight="1">
      <c r="A61" s="102" t="s">
        <v>426</v>
      </c>
      <c r="B61" s="365">
        <v>439</v>
      </c>
      <c r="C61" s="263" t="s">
        <v>296</v>
      </c>
      <c r="D61" s="264" t="s">
        <v>512</v>
      </c>
      <c r="E61" s="264" t="s">
        <v>425</v>
      </c>
      <c r="F61" s="439">
        <v>320</v>
      </c>
    </row>
    <row r="62" spans="1:6" ht="45.75" customHeight="1">
      <c r="A62" s="102" t="s">
        <v>422</v>
      </c>
      <c r="B62" s="365">
        <v>439</v>
      </c>
      <c r="C62" s="263" t="s">
        <v>296</v>
      </c>
      <c r="D62" s="264" t="s">
        <v>512</v>
      </c>
      <c r="E62" s="264" t="s">
        <v>421</v>
      </c>
      <c r="F62" s="439">
        <v>62.5</v>
      </c>
    </row>
    <row r="63" spans="1:6" ht="33" customHeight="1">
      <c r="A63" s="237" t="s">
        <v>343</v>
      </c>
      <c r="B63" s="232">
        <v>439</v>
      </c>
      <c r="C63" s="261" t="s">
        <v>344</v>
      </c>
      <c r="D63" s="262"/>
      <c r="E63" s="262"/>
      <c r="F63" s="438">
        <f>SUM(F64,F68,F72,F76)</f>
        <v>725</v>
      </c>
    </row>
    <row r="64" spans="1:6" ht="40.5" customHeight="1">
      <c r="A64" s="238" t="s">
        <v>1216</v>
      </c>
      <c r="B64" s="365">
        <v>439</v>
      </c>
      <c r="C64" s="261" t="s">
        <v>147</v>
      </c>
      <c r="D64" s="262" t="s">
        <v>513</v>
      </c>
      <c r="E64" s="262"/>
      <c r="F64" s="438">
        <f>F65</f>
        <v>450</v>
      </c>
    </row>
    <row r="65" spans="1:6" ht="48" customHeight="1">
      <c r="A65" s="239" t="s">
        <v>679</v>
      </c>
      <c r="B65" s="365">
        <v>439</v>
      </c>
      <c r="C65" s="263" t="s">
        <v>147</v>
      </c>
      <c r="D65" s="264" t="s">
        <v>692</v>
      </c>
      <c r="E65" s="262"/>
      <c r="F65" s="439">
        <f>SUM(F66)</f>
        <v>450</v>
      </c>
    </row>
    <row r="66" spans="1:6" ht="43.5" customHeight="1">
      <c r="A66" s="239" t="s">
        <v>1217</v>
      </c>
      <c r="B66" s="365">
        <v>439</v>
      </c>
      <c r="C66" s="263" t="s">
        <v>147</v>
      </c>
      <c r="D66" s="264" t="s">
        <v>693</v>
      </c>
      <c r="E66" s="264"/>
      <c r="F66" s="439">
        <f>SUM(F67)</f>
        <v>450</v>
      </c>
    </row>
    <row r="67" spans="1:6" ht="36.75" customHeight="1">
      <c r="A67" s="195" t="s">
        <v>422</v>
      </c>
      <c r="B67" s="365">
        <v>439</v>
      </c>
      <c r="C67" s="263" t="s">
        <v>147</v>
      </c>
      <c r="D67" s="264" t="s">
        <v>693</v>
      </c>
      <c r="E67" s="264" t="s">
        <v>421</v>
      </c>
      <c r="F67" s="439">
        <v>450</v>
      </c>
    </row>
    <row r="68" spans="1:6" ht="38.25">
      <c r="A68" s="238" t="s">
        <v>1218</v>
      </c>
      <c r="B68" s="232">
        <v>439</v>
      </c>
      <c r="C68" s="261" t="s">
        <v>147</v>
      </c>
      <c r="D68" s="262" t="s">
        <v>514</v>
      </c>
      <c r="E68" s="262"/>
      <c r="F68" s="438">
        <f t="shared" ref="F68:F70" si="0">SUM(F69)</f>
        <v>55</v>
      </c>
    </row>
    <row r="69" spans="1:6" ht="45" customHeight="1">
      <c r="A69" s="239" t="s">
        <v>678</v>
      </c>
      <c r="B69" s="365">
        <v>439</v>
      </c>
      <c r="C69" s="263" t="s">
        <v>147</v>
      </c>
      <c r="D69" s="264" t="s">
        <v>694</v>
      </c>
      <c r="E69" s="262"/>
      <c r="F69" s="439">
        <f t="shared" si="0"/>
        <v>55</v>
      </c>
    </row>
    <row r="70" spans="1:6" ht="60.75" customHeight="1">
      <c r="A70" s="239" t="s">
        <v>1219</v>
      </c>
      <c r="B70" s="365">
        <v>439</v>
      </c>
      <c r="C70" s="263" t="s">
        <v>147</v>
      </c>
      <c r="D70" s="264" t="s">
        <v>695</v>
      </c>
      <c r="E70" s="264"/>
      <c r="F70" s="439">
        <f t="shared" si="0"/>
        <v>55</v>
      </c>
    </row>
    <row r="71" spans="1:6" ht="36.75" customHeight="1">
      <c r="A71" s="195" t="s">
        <v>422</v>
      </c>
      <c r="B71" s="365">
        <v>439</v>
      </c>
      <c r="C71" s="263" t="s">
        <v>147</v>
      </c>
      <c r="D71" s="264" t="s">
        <v>695</v>
      </c>
      <c r="E71" s="264" t="s">
        <v>421</v>
      </c>
      <c r="F71" s="439">
        <v>55</v>
      </c>
    </row>
    <row r="72" spans="1:6" ht="45.75" customHeight="1">
      <c r="A72" s="238" t="s">
        <v>1220</v>
      </c>
      <c r="B72" s="232">
        <v>439</v>
      </c>
      <c r="C72" s="261" t="s">
        <v>147</v>
      </c>
      <c r="D72" s="262" t="s">
        <v>515</v>
      </c>
      <c r="E72" s="262"/>
      <c r="F72" s="438">
        <f t="shared" ref="F72:F74" si="1">SUM(F73)</f>
        <v>120</v>
      </c>
    </row>
    <row r="73" spans="1:6" ht="57" customHeight="1">
      <c r="A73" s="239" t="s">
        <v>680</v>
      </c>
      <c r="B73" s="365">
        <v>439</v>
      </c>
      <c r="C73" s="263" t="s">
        <v>147</v>
      </c>
      <c r="D73" s="264" t="s">
        <v>747</v>
      </c>
      <c r="E73" s="262"/>
      <c r="F73" s="439">
        <f t="shared" si="1"/>
        <v>120</v>
      </c>
    </row>
    <row r="74" spans="1:6" ht="45.75" customHeight="1">
      <c r="A74" s="239" t="s">
        <v>1222</v>
      </c>
      <c r="B74" s="365">
        <v>439</v>
      </c>
      <c r="C74" s="263" t="s">
        <v>147</v>
      </c>
      <c r="D74" s="264" t="s">
        <v>747</v>
      </c>
      <c r="E74" s="264"/>
      <c r="F74" s="439">
        <f t="shared" si="1"/>
        <v>120</v>
      </c>
    </row>
    <row r="75" spans="1:6" ht="36" customHeight="1">
      <c r="A75" s="195" t="s">
        <v>422</v>
      </c>
      <c r="B75" s="365">
        <v>439</v>
      </c>
      <c r="C75" s="263" t="s">
        <v>147</v>
      </c>
      <c r="D75" s="264" t="s">
        <v>747</v>
      </c>
      <c r="E75" s="264" t="s">
        <v>421</v>
      </c>
      <c r="F75" s="439">
        <v>120</v>
      </c>
    </row>
    <row r="76" spans="1:6" ht="20.100000000000001" customHeight="1">
      <c r="A76" s="238" t="s">
        <v>1221</v>
      </c>
      <c r="B76" s="365">
        <v>439</v>
      </c>
      <c r="C76" s="261" t="s">
        <v>147</v>
      </c>
      <c r="D76" s="262" t="s">
        <v>516</v>
      </c>
      <c r="E76" s="262"/>
      <c r="F76" s="438">
        <f t="shared" ref="F76:F78" si="2">SUM(F77)</f>
        <v>100</v>
      </c>
    </row>
    <row r="77" spans="1:6" ht="20.100000000000001" customHeight="1">
      <c r="A77" s="239" t="s">
        <v>681</v>
      </c>
      <c r="B77" s="365">
        <v>439</v>
      </c>
      <c r="C77" s="263" t="s">
        <v>147</v>
      </c>
      <c r="D77" s="264" t="s">
        <v>696</v>
      </c>
      <c r="E77" s="264"/>
      <c r="F77" s="439">
        <f t="shared" si="2"/>
        <v>100</v>
      </c>
    </row>
    <row r="78" spans="1:6" ht="51.75" customHeight="1">
      <c r="A78" s="239" t="s">
        <v>1223</v>
      </c>
      <c r="B78" s="365">
        <v>439</v>
      </c>
      <c r="C78" s="263" t="s">
        <v>147</v>
      </c>
      <c r="D78" s="264" t="s">
        <v>697</v>
      </c>
      <c r="E78" s="264"/>
      <c r="F78" s="439">
        <f t="shared" si="2"/>
        <v>100</v>
      </c>
    </row>
    <row r="79" spans="1:6" ht="35.25" customHeight="1">
      <c r="A79" s="195" t="s">
        <v>422</v>
      </c>
      <c r="B79" s="365">
        <v>439</v>
      </c>
      <c r="C79" s="263" t="s">
        <v>147</v>
      </c>
      <c r="D79" s="264" t="s">
        <v>697</v>
      </c>
      <c r="E79" s="264" t="s">
        <v>421</v>
      </c>
      <c r="F79" s="439">
        <v>100</v>
      </c>
    </row>
    <row r="80" spans="1:6" ht="30" customHeight="1">
      <c r="A80" s="238" t="s">
        <v>345</v>
      </c>
      <c r="B80" s="368">
        <v>439</v>
      </c>
      <c r="C80" s="369" t="s">
        <v>346</v>
      </c>
      <c r="D80" s="266"/>
      <c r="E80" s="266"/>
      <c r="F80" s="441">
        <f>SUM(F84,F88,F92)+F81</f>
        <v>2000</v>
      </c>
    </row>
    <row r="81" spans="1:6" ht="57" hidden="1" customHeight="1">
      <c r="A81" s="238" t="s">
        <v>1188</v>
      </c>
      <c r="B81" s="368">
        <v>439</v>
      </c>
      <c r="C81" s="267" t="s">
        <v>1170</v>
      </c>
      <c r="D81" s="267"/>
      <c r="E81" s="266"/>
      <c r="F81" s="441">
        <v>0</v>
      </c>
    </row>
    <row r="82" spans="1:6" ht="57" hidden="1" customHeight="1">
      <c r="A82" s="102" t="s">
        <v>422</v>
      </c>
      <c r="B82" s="370">
        <v>439</v>
      </c>
      <c r="C82" s="268" t="s">
        <v>1170</v>
      </c>
      <c r="D82" s="268" t="s">
        <v>1187</v>
      </c>
      <c r="E82" s="269" t="s">
        <v>421</v>
      </c>
      <c r="F82" s="442">
        <v>0</v>
      </c>
    </row>
    <row r="83" spans="1:6" ht="18.75" customHeight="1">
      <c r="A83" s="238" t="s">
        <v>140</v>
      </c>
      <c r="B83" s="368">
        <v>439</v>
      </c>
      <c r="C83" s="369" t="s">
        <v>601</v>
      </c>
      <c r="D83" s="266"/>
      <c r="E83" s="266"/>
      <c r="F83" s="441">
        <f>SUM(F84,F88)</f>
        <v>1900</v>
      </c>
    </row>
    <row r="84" spans="1:6" ht="39" customHeight="1">
      <c r="A84" s="240" t="s">
        <v>1242</v>
      </c>
      <c r="B84" s="232">
        <v>439</v>
      </c>
      <c r="C84" s="261" t="s">
        <v>601</v>
      </c>
      <c r="D84" s="262" t="s">
        <v>517</v>
      </c>
      <c r="E84" s="262"/>
      <c r="F84" s="438">
        <f>SUM(F86)</f>
        <v>900</v>
      </c>
    </row>
    <row r="85" spans="1:6" ht="36.75" customHeight="1">
      <c r="A85" s="102" t="s">
        <v>704</v>
      </c>
      <c r="B85" s="365">
        <v>439</v>
      </c>
      <c r="C85" s="263" t="s">
        <v>601</v>
      </c>
      <c r="D85" s="264" t="s">
        <v>705</v>
      </c>
      <c r="E85" s="262"/>
      <c r="F85" s="439">
        <f>SUM(F86)</f>
        <v>900</v>
      </c>
    </row>
    <row r="86" spans="1:6" ht="35.25" customHeight="1">
      <c r="A86" s="195" t="s">
        <v>12</v>
      </c>
      <c r="B86" s="365">
        <v>439</v>
      </c>
      <c r="C86" s="263" t="s">
        <v>601</v>
      </c>
      <c r="D86" s="264" t="s">
        <v>748</v>
      </c>
      <c r="E86" s="264"/>
      <c r="F86" s="439">
        <f>SUM(F87)</f>
        <v>900</v>
      </c>
    </row>
    <row r="87" spans="1:6" ht="35.25" customHeight="1">
      <c r="A87" s="241" t="s">
        <v>197</v>
      </c>
      <c r="B87" s="365">
        <v>439</v>
      </c>
      <c r="C87" s="263" t="s">
        <v>601</v>
      </c>
      <c r="D87" s="264" t="s">
        <v>706</v>
      </c>
      <c r="E87" s="264" t="s">
        <v>421</v>
      </c>
      <c r="F87" s="439">
        <v>900</v>
      </c>
    </row>
    <row r="88" spans="1:6" ht="46.5" customHeight="1">
      <c r="A88" s="358" t="s">
        <v>1241</v>
      </c>
      <c r="B88" s="368">
        <v>439</v>
      </c>
      <c r="C88" s="261" t="s">
        <v>601</v>
      </c>
      <c r="D88" s="262" t="s">
        <v>518</v>
      </c>
      <c r="E88" s="359"/>
      <c r="F88" s="443">
        <f>SUM(F90)</f>
        <v>1000</v>
      </c>
    </row>
    <row r="89" spans="1:6" ht="30" customHeight="1">
      <c r="A89" s="102" t="s">
        <v>684</v>
      </c>
      <c r="B89" s="370">
        <v>439</v>
      </c>
      <c r="C89" s="263" t="s">
        <v>601</v>
      </c>
      <c r="D89" s="264" t="s">
        <v>707</v>
      </c>
      <c r="E89" s="221"/>
      <c r="F89" s="444">
        <f>SUM(F90)</f>
        <v>1000</v>
      </c>
    </row>
    <row r="90" spans="1:6" ht="44.25" customHeight="1">
      <c r="A90" s="222" t="s">
        <v>1266</v>
      </c>
      <c r="B90" s="365">
        <v>439</v>
      </c>
      <c r="C90" s="263" t="s">
        <v>601</v>
      </c>
      <c r="D90" s="264" t="s">
        <v>708</v>
      </c>
      <c r="E90" s="221"/>
      <c r="F90" s="444">
        <f>SUM(F91)</f>
        <v>1000</v>
      </c>
    </row>
    <row r="91" spans="1:6" ht="30.75" customHeight="1">
      <c r="A91" s="195" t="s">
        <v>422</v>
      </c>
      <c r="B91" s="365">
        <v>439</v>
      </c>
      <c r="C91" s="263" t="s">
        <v>601</v>
      </c>
      <c r="D91" s="264" t="s">
        <v>708</v>
      </c>
      <c r="E91" s="264" t="s">
        <v>421</v>
      </c>
      <c r="F91" s="439">
        <v>1000</v>
      </c>
    </row>
    <row r="92" spans="1:6" ht="56.25" customHeight="1">
      <c r="A92" s="96" t="s">
        <v>1243</v>
      </c>
      <c r="B92" s="365">
        <v>439</v>
      </c>
      <c r="C92" s="263" t="s">
        <v>601</v>
      </c>
      <c r="D92" s="264" t="s">
        <v>864</v>
      </c>
      <c r="E92" s="264"/>
      <c r="F92" s="438">
        <f>SUM(F93)</f>
        <v>100</v>
      </c>
    </row>
    <row r="93" spans="1:6" ht="37.5" customHeight="1">
      <c r="A93" s="241" t="s">
        <v>869</v>
      </c>
      <c r="B93" s="365">
        <v>439</v>
      </c>
      <c r="C93" s="263" t="s">
        <v>601</v>
      </c>
      <c r="D93" s="264" t="s">
        <v>864</v>
      </c>
      <c r="E93" s="264"/>
      <c r="F93" s="439">
        <f>SUM(F94)</f>
        <v>100</v>
      </c>
    </row>
    <row r="94" spans="1:6" ht="30" customHeight="1">
      <c r="A94" s="195" t="s">
        <v>422</v>
      </c>
      <c r="B94" s="365">
        <v>439</v>
      </c>
      <c r="C94" s="263" t="s">
        <v>601</v>
      </c>
      <c r="D94" s="264" t="s">
        <v>864</v>
      </c>
      <c r="E94" s="264" t="s">
        <v>421</v>
      </c>
      <c r="F94" s="439">
        <v>100</v>
      </c>
    </row>
    <row r="95" spans="1:6" ht="26.25" customHeight="1">
      <c r="A95" s="192" t="s">
        <v>276</v>
      </c>
      <c r="B95" s="232">
        <v>439</v>
      </c>
      <c r="C95" s="261" t="s">
        <v>485</v>
      </c>
      <c r="D95" s="262"/>
      <c r="E95" s="262"/>
      <c r="F95" s="438">
        <f>SUM(F100,F96)</f>
        <v>11300</v>
      </c>
    </row>
    <row r="96" spans="1:6" ht="41.25" customHeight="1">
      <c r="A96" s="237" t="s">
        <v>1224</v>
      </c>
      <c r="B96" s="232">
        <v>439</v>
      </c>
      <c r="C96" s="261" t="s">
        <v>602</v>
      </c>
      <c r="D96" s="262"/>
      <c r="E96" s="262"/>
      <c r="F96" s="438">
        <f t="shared" ref="F96:F98" si="3">SUM(F97)</f>
        <v>7300</v>
      </c>
    </row>
    <row r="97" spans="1:6" ht="42.75" customHeight="1">
      <c r="A97" s="219" t="s">
        <v>821</v>
      </c>
      <c r="B97" s="232">
        <v>439</v>
      </c>
      <c r="C97" s="261" t="s">
        <v>602</v>
      </c>
      <c r="D97" s="264" t="s">
        <v>820</v>
      </c>
      <c r="E97" s="262"/>
      <c r="F97" s="438">
        <f t="shared" si="3"/>
        <v>7300</v>
      </c>
    </row>
    <row r="98" spans="1:6" ht="32.25" customHeight="1">
      <c r="A98" s="102" t="s">
        <v>546</v>
      </c>
      <c r="B98" s="365">
        <v>439</v>
      </c>
      <c r="C98" s="263" t="s">
        <v>602</v>
      </c>
      <c r="D98" s="264" t="s">
        <v>819</v>
      </c>
      <c r="E98" s="264"/>
      <c r="F98" s="439">
        <f t="shared" si="3"/>
        <v>7300</v>
      </c>
    </row>
    <row r="99" spans="1:6" ht="30.75" customHeight="1">
      <c r="A99" s="102" t="s">
        <v>316</v>
      </c>
      <c r="B99" s="365">
        <v>439</v>
      </c>
      <c r="C99" s="263" t="s">
        <v>602</v>
      </c>
      <c r="D99" s="264" t="s">
        <v>819</v>
      </c>
      <c r="E99" s="264" t="s">
        <v>903</v>
      </c>
      <c r="F99" s="439">
        <v>7300</v>
      </c>
    </row>
    <row r="100" spans="1:6" ht="17.25" customHeight="1">
      <c r="A100" s="192" t="s">
        <v>173</v>
      </c>
      <c r="B100" s="232">
        <v>439</v>
      </c>
      <c r="C100" s="261" t="s">
        <v>621</v>
      </c>
      <c r="D100" s="264"/>
      <c r="E100" s="264"/>
      <c r="F100" s="438">
        <f>SUM(F101)</f>
        <v>4000</v>
      </c>
    </row>
    <row r="101" spans="1:6" ht="35.25" customHeight="1">
      <c r="A101" s="237" t="s">
        <v>1224</v>
      </c>
      <c r="B101" s="232">
        <v>439</v>
      </c>
      <c r="C101" s="261" t="s">
        <v>621</v>
      </c>
      <c r="D101" s="262" t="s">
        <v>520</v>
      </c>
      <c r="E101" s="262"/>
      <c r="F101" s="438">
        <f>SUM(F103,F105,F107,F110)</f>
        <v>4000</v>
      </c>
    </row>
    <row r="102" spans="1:6" ht="32.25" customHeight="1">
      <c r="A102" s="219" t="s">
        <v>687</v>
      </c>
      <c r="B102" s="365">
        <v>439</v>
      </c>
      <c r="C102" s="263" t="s">
        <v>621</v>
      </c>
      <c r="D102" s="264" t="s">
        <v>725</v>
      </c>
      <c r="E102" s="264"/>
      <c r="F102" s="438">
        <f>F103</f>
        <v>800</v>
      </c>
    </row>
    <row r="103" spans="1:6" ht="29.25" customHeight="1">
      <c r="A103" s="219" t="s">
        <v>535</v>
      </c>
      <c r="B103" s="365">
        <v>439</v>
      </c>
      <c r="C103" s="263" t="s">
        <v>621</v>
      </c>
      <c r="D103" s="264" t="s">
        <v>726</v>
      </c>
      <c r="E103" s="264"/>
      <c r="F103" s="439">
        <f>SUM(F104)</f>
        <v>800</v>
      </c>
    </row>
    <row r="104" spans="1:6" ht="24.75" customHeight="1">
      <c r="A104" s="242" t="s">
        <v>553</v>
      </c>
      <c r="B104" s="365">
        <v>439</v>
      </c>
      <c r="C104" s="263" t="s">
        <v>621</v>
      </c>
      <c r="D104" s="264" t="s">
        <v>726</v>
      </c>
      <c r="E104" s="264" t="s">
        <v>421</v>
      </c>
      <c r="F104" s="439">
        <v>800</v>
      </c>
    </row>
    <row r="105" spans="1:6" ht="31.5" customHeight="1">
      <c r="A105" s="243" t="s">
        <v>536</v>
      </c>
      <c r="B105" s="365">
        <v>439</v>
      </c>
      <c r="C105" s="263" t="s">
        <v>621</v>
      </c>
      <c r="D105" s="264" t="s">
        <v>727</v>
      </c>
      <c r="E105" s="262"/>
      <c r="F105" s="438">
        <f>SUM(F106)</f>
        <v>2600</v>
      </c>
    </row>
    <row r="106" spans="1:6" ht="21" customHeight="1">
      <c r="A106" s="242" t="s">
        <v>553</v>
      </c>
      <c r="B106" s="365">
        <v>439</v>
      </c>
      <c r="C106" s="263" t="s">
        <v>621</v>
      </c>
      <c r="D106" s="264" t="s">
        <v>727</v>
      </c>
      <c r="E106" s="264" t="s">
        <v>578</v>
      </c>
      <c r="F106" s="439">
        <v>2600</v>
      </c>
    </row>
    <row r="107" spans="1:6" ht="33" customHeight="1">
      <c r="A107" s="219" t="s">
        <v>823</v>
      </c>
      <c r="B107" s="365">
        <v>439</v>
      </c>
      <c r="C107" s="264" t="s">
        <v>621</v>
      </c>
      <c r="D107" s="264" t="s">
        <v>825</v>
      </c>
      <c r="E107" s="264"/>
      <c r="F107" s="438">
        <v>100</v>
      </c>
    </row>
    <row r="108" spans="1:6" ht="32.25" customHeight="1">
      <c r="A108" s="243" t="s">
        <v>828</v>
      </c>
      <c r="B108" s="365">
        <v>439</v>
      </c>
      <c r="C108" s="264" t="s">
        <v>621</v>
      </c>
      <c r="D108" s="264" t="s">
        <v>826</v>
      </c>
      <c r="E108" s="264"/>
      <c r="F108" s="439">
        <v>100</v>
      </c>
    </row>
    <row r="109" spans="1:6" ht="35.25" customHeight="1">
      <c r="A109" s="195" t="s">
        <v>422</v>
      </c>
      <c r="B109" s="365">
        <v>439</v>
      </c>
      <c r="C109" s="264" t="s">
        <v>621</v>
      </c>
      <c r="D109" s="264" t="s">
        <v>826</v>
      </c>
      <c r="E109" s="264" t="s">
        <v>421</v>
      </c>
      <c r="F109" s="439">
        <v>100</v>
      </c>
    </row>
    <row r="110" spans="1:6" ht="44.25" customHeight="1">
      <c r="A110" s="243" t="s">
        <v>1144</v>
      </c>
      <c r="B110" s="232">
        <v>439</v>
      </c>
      <c r="C110" s="262" t="s">
        <v>621</v>
      </c>
      <c r="D110" s="262" t="s">
        <v>1143</v>
      </c>
      <c r="E110" s="262"/>
      <c r="F110" s="438">
        <f>F111</f>
        <v>500</v>
      </c>
    </row>
    <row r="111" spans="1:6" ht="24.75" customHeight="1">
      <c r="A111" s="195" t="s">
        <v>422</v>
      </c>
      <c r="B111" s="365">
        <v>439</v>
      </c>
      <c r="C111" s="264" t="s">
        <v>621</v>
      </c>
      <c r="D111" s="264" t="s">
        <v>1143</v>
      </c>
      <c r="E111" s="264" t="s">
        <v>421</v>
      </c>
      <c r="F111" s="439">
        <v>500</v>
      </c>
    </row>
    <row r="112" spans="1:6" ht="33" customHeight="1">
      <c r="A112" s="238" t="s">
        <v>259</v>
      </c>
      <c r="B112" s="299">
        <v>460</v>
      </c>
      <c r="C112" s="263"/>
      <c r="D112" s="264"/>
      <c r="E112" s="264"/>
      <c r="F112" s="438">
        <f>SUM(F113,F122,F130,F136,F142)</f>
        <v>48300.9</v>
      </c>
    </row>
    <row r="113" spans="1:6" ht="29.25" customHeight="1">
      <c r="A113" s="192" t="s">
        <v>303</v>
      </c>
      <c r="B113" s="232">
        <v>460</v>
      </c>
      <c r="C113" s="261" t="s">
        <v>304</v>
      </c>
      <c r="D113" s="264"/>
      <c r="E113" s="264"/>
      <c r="F113" s="438">
        <f>SUM(F114)</f>
        <v>7496</v>
      </c>
    </row>
    <row r="114" spans="1:6" ht="28.5" customHeight="1">
      <c r="A114" s="234" t="s">
        <v>617</v>
      </c>
      <c r="B114" s="232">
        <v>460</v>
      </c>
      <c r="C114" s="261" t="s">
        <v>598</v>
      </c>
      <c r="D114" s="262"/>
      <c r="E114" s="262"/>
      <c r="F114" s="438">
        <f>F115</f>
        <v>7496</v>
      </c>
    </row>
    <row r="115" spans="1:6" ht="20.25" customHeight="1">
      <c r="A115" s="192" t="s">
        <v>538</v>
      </c>
      <c r="B115" s="232">
        <v>460</v>
      </c>
      <c r="C115" s="261" t="s">
        <v>598</v>
      </c>
      <c r="D115" s="262" t="s">
        <v>496</v>
      </c>
      <c r="E115" s="262"/>
      <c r="F115" s="438">
        <f>SUM(F116)</f>
        <v>7496</v>
      </c>
    </row>
    <row r="116" spans="1:6" ht="38.25" customHeight="1">
      <c r="A116" s="195" t="s">
        <v>428</v>
      </c>
      <c r="B116" s="365">
        <v>460</v>
      </c>
      <c r="C116" s="263" t="s">
        <v>598</v>
      </c>
      <c r="D116" s="264" t="s">
        <v>521</v>
      </c>
      <c r="E116" s="264"/>
      <c r="F116" s="439">
        <f>SUM(F117,F119)</f>
        <v>7496</v>
      </c>
    </row>
    <row r="117" spans="1:6" ht="30" customHeight="1">
      <c r="A117" s="102" t="s">
        <v>424</v>
      </c>
      <c r="B117" s="365">
        <v>460</v>
      </c>
      <c r="C117" s="263" t="s">
        <v>598</v>
      </c>
      <c r="D117" s="264" t="s">
        <v>522</v>
      </c>
      <c r="E117" s="264"/>
      <c r="F117" s="439">
        <f>SUM(F118)</f>
        <v>6766</v>
      </c>
    </row>
    <row r="118" spans="1:6" ht="26.25" customHeight="1">
      <c r="A118" s="102" t="s">
        <v>426</v>
      </c>
      <c r="B118" s="365">
        <v>460</v>
      </c>
      <c r="C118" s="263" t="s">
        <v>598</v>
      </c>
      <c r="D118" s="264" t="s">
        <v>522</v>
      </c>
      <c r="E118" s="264" t="s">
        <v>425</v>
      </c>
      <c r="F118" s="439">
        <v>6766</v>
      </c>
    </row>
    <row r="119" spans="1:6" ht="37.5" customHeight="1">
      <c r="A119" s="102" t="s">
        <v>377</v>
      </c>
      <c r="B119" s="365">
        <v>460</v>
      </c>
      <c r="C119" s="263" t="s">
        <v>598</v>
      </c>
      <c r="D119" s="264" t="s">
        <v>523</v>
      </c>
      <c r="E119" s="264"/>
      <c r="F119" s="439">
        <f>F120+F121</f>
        <v>730</v>
      </c>
    </row>
    <row r="120" spans="1:6" ht="37.5" customHeight="1">
      <c r="A120" s="102" t="s">
        <v>422</v>
      </c>
      <c r="B120" s="365">
        <v>460</v>
      </c>
      <c r="C120" s="263" t="s">
        <v>598</v>
      </c>
      <c r="D120" s="264" t="s">
        <v>523</v>
      </c>
      <c r="E120" s="264" t="s">
        <v>421</v>
      </c>
      <c r="F120" s="439">
        <v>720</v>
      </c>
    </row>
    <row r="121" spans="1:6" ht="24.95" customHeight="1">
      <c r="A121" s="102" t="s">
        <v>53</v>
      </c>
      <c r="B121" s="367">
        <v>460</v>
      </c>
      <c r="C121" s="263" t="s">
        <v>598</v>
      </c>
      <c r="D121" s="264" t="s">
        <v>523</v>
      </c>
      <c r="E121" s="264" t="s">
        <v>437</v>
      </c>
      <c r="F121" s="439">
        <v>10</v>
      </c>
    </row>
    <row r="122" spans="1:6" ht="24.95" customHeight="1">
      <c r="A122" s="237" t="s">
        <v>603</v>
      </c>
      <c r="B122" s="232">
        <v>460</v>
      </c>
      <c r="C122" s="261" t="s">
        <v>604</v>
      </c>
      <c r="D122" s="262"/>
      <c r="E122" s="262"/>
      <c r="F122" s="284">
        <f>F123</f>
        <v>2820.9</v>
      </c>
    </row>
    <row r="123" spans="1:6" ht="40.5" customHeight="1">
      <c r="A123" s="219" t="s">
        <v>24</v>
      </c>
      <c r="B123" s="365">
        <v>460</v>
      </c>
      <c r="C123" s="263" t="s">
        <v>605</v>
      </c>
      <c r="D123" s="264" t="s">
        <v>506</v>
      </c>
      <c r="E123" s="264"/>
      <c r="F123" s="439">
        <f>F124+F127</f>
        <v>2820.9</v>
      </c>
    </row>
    <row r="124" spans="1:6" ht="43.5" customHeight="1">
      <c r="A124" s="219" t="s">
        <v>192</v>
      </c>
      <c r="B124" s="365">
        <v>460</v>
      </c>
      <c r="C124" s="263" t="s">
        <v>605</v>
      </c>
      <c r="D124" s="264" t="s">
        <v>524</v>
      </c>
      <c r="E124" s="264"/>
      <c r="F124" s="439">
        <f>F125</f>
        <v>1540</v>
      </c>
    </row>
    <row r="125" spans="1:6" ht="30" customHeight="1">
      <c r="A125" s="219" t="s">
        <v>435</v>
      </c>
      <c r="B125" s="365">
        <v>460</v>
      </c>
      <c r="C125" s="263" t="s">
        <v>605</v>
      </c>
      <c r="D125" s="264" t="s">
        <v>644</v>
      </c>
      <c r="E125" s="264"/>
      <c r="F125" s="439">
        <f>F126</f>
        <v>1540</v>
      </c>
    </row>
    <row r="126" spans="1:6" ht="24.95" customHeight="1">
      <c r="A126" s="219" t="s">
        <v>208</v>
      </c>
      <c r="B126" s="365">
        <v>460</v>
      </c>
      <c r="C126" s="263" t="s">
        <v>605</v>
      </c>
      <c r="D126" s="264" t="s">
        <v>644</v>
      </c>
      <c r="E126" s="264" t="s">
        <v>209</v>
      </c>
      <c r="F126" s="439">
        <v>1540</v>
      </c>
    </row>
    <row r="127" spans="1:6" ht="22.5" customHeight="1">
      <c r="A127" s="219" t="s">
        <v>193</v>
      </c>
      <c r="B127" s="365">
        <v>460</v>
      </c>
      <c r="C127" s="263" t="s">
        <v>605</v>
      </c>
      <c r="D127" s="264" t="s">
        <v>645</v>
      </c>
      <c r="E127" s="264"/>
      <c r="F127" s="439">
        <f>F128</f>
        <v>1280.9000000000001</v>
      </c>
    </row>
    <row r="128" spans="1:6" ht="32.25" customHeight="1">
      <c r="A128" s="219" t="s">
        <v>435</v>
      </c>
      <c r="B128" s="365">
        <v>460</v>
      </c>
      <c r="C128" s="263" t="s">
        <v>605</v>
      </c>
      <c r="D128" s="264" t="s">
        <v>646</v>
      </c>
      <c r="E128" s="264"/>
      <c r="F128" s="439">
        <f>F129</f>
        <v>1280.9000000000001</v>
      </c>
    </row>
    <row r="129" spans="1:6" ht="24.95" customHeight="1">
      <c r="A129" s="219" t="s">
        <v>208</v>
      </c>
      <c r="B129" s="365">
        <v>460</v>
      </c>
      <c r="C129" s="263" t="s">
        <v>605</v>
      </c>
      <c r="D129" s="264" t="s">
        <v>646</v>
      </c>
      <c r="E129" s="264" t="s">
        <v>209</v>
      </c>
      <c r="F129" s="439">
        <v>1280.9000000000001</v>
      </c>
    </row>
    <row r="130" spans="1:6" ht="24.95" customHeight="1">
      <c r="A130" s="192" t="s">
        <v>350</v>
      </c>
      <c r="B130" s="232">
        <v>460</v>
      </c>
      <c r="C130" s="261" t="s">
        <v>351</v>
      </c>
      <c r="D130" s="262"/>
      <c r="E130" s="262"/>
      <c r="F130" s="438">
        <f>SUM(F131)</f>
        <v>4000</v>
      </c>
    </row>
    <row r="131" spans="1:6" ht="21.75" customHeight="1">
      <c r="A131" s="192" t="s">
        <v>568</v>
      </c>
      <c r="B131" s="232">
        <v>460</v>
      </c>
      <c r="C131" s="261" t="s">
        <v>624</v>
      </c>
      <c r="D131" s="262"/>
      <c r="E131" s="262"/>
      <c r="F131" s="438">
        <f>SUM(F133)</f>
        <v>4000</v>
      </c>
    </row>
    <row r="132" spans="1:6" ht="29.25" customHeight="1">
      <c r="A132" s="102" t="s">
        <v>24</v>
      </c>
      <c r="B132" s="365">
        <v>460</v>
      </c>
      <c r="C132" s="263" t="s">
        <v>624</v>
      </c>
      <c r="D132" s="264" t="s">
        <v>506</v>
      </c>
      <c r="E132" s="264"/>
      <c r="F132" s="439">
        <f>F133</f>
        <v>4000</v>
      </c>
    </row>
    <row r="133" spans="1:6" ht="35.25" customHeight="1">
      <c r="A133" s="102" t="s">
        <v>383</v>
      </c>
      <c r="B133" s="365">
        <v>460</v>
      </c>
      <c r="C133" s="263" t="s">
        <v>624</v>
      </c>
      <c r="D133" s="264" t="s">
        <v>666</v>
      </c>
      <c r="E133" s="264"/>
      <c r="F133" s="439">
        <f>SUM(F134)</f>
        <v>4000</v>
      </c>
    </row>
    <row r="134" spans="1:6" ht="33.75" customHeight="1">
      <c r="A134" s="243" t="s">
        <v>434</v>
      </c>
      <c r="B134" s="365">
        <v>460</v>
      </c>
      <c r="C134" s="263" t="s">
        <v>624</v>
      </c>
      <c r="D134" s="264" t="s">
        <v>667</v>
      </c>
      <c r="E134" s="264"/>
      <c r="F134" s="439">
        <f>SUM(F135)</f>
        <v>4000</v>
      </c>
    </row>
    <row r="135" spans="1:6" ht="24.95" customHeight="1">
      <c r="A135" s="102" t="s">
        <v>206</v>
      </c>
      <c r="B135" s="365">
        <v>460</v>
      </c>
      <c r="C135" s="263" t="s">
        <v>624</v>
      </c>
      <c r="D135" s="264" t="s">
        <v>667</v>
      </c>
      <c r="E135" s="264" t="s">
        <v>831</v>
      </c>
      <c r="F135" s="439">
        <v>4000</v>
      </c>
    </row>
    <row r="136" spans="1:6" ht="35.25" customHeight="1">
      <c r="A136" s="192" t="s">
        <v>352</v>
      </c>
      <c r="B136" s="232">
        <v>460</v>
      </c>
      <c r="C136" s="261" t="s">
        <v>622</v>
      </c>
      <c r="D136" s="262"/>
      <c r="E136" s="262"/>
      <c r="F136" s="438">
        <f>SUM(F137)</f>
        <v>0</v>
      </c>
    </row>
    <row r="137" spans="1:6" ht="53.25" hidden="1" customHeight="1">
      <c r="A137" s="358" t="s">
        <v>234</v>
      </c>
      <c r="B137" s="232">
        <v>460</v>
      </c>
      <c r="C137" s="261" t="s">
        <v>623</v>
      </c>
      <c r="D137" s="262"/>
      <c r="E137" s="262"/>
      <c r="F137" s="438">
        <f>SUM(F140)</f>
        <v>0</v>
      </c>
    </row>
    <row r="138" spans="1:6" ht="38.25" hidden="1" customHeight="1">
      <c r="A138" s="192" t="s">
        <v>24</v>
      </c>
      <c r="B138" s="232">
        <v>460</v>
      </c>
      <c r="C138" s="261" t="s">
        <v>623</v>
      </c>
      <c r="D138" s="262" t="s">
        <v>506</v>
      </c>
      <c r="E138" s="262"/>
      <c r="F138" s="438">
        <f t="shared" ref="F138:F140" si="4">SUM(F139)</f>
        <v>0</v>
      </c>
    </row>
    <row r="139" spans="1:6" ht="45" hidden="1" customHeight="1">
      <c r="A139" s="358" t="s">
        <v>560</v>
      </c>
      <c r="B139" s="232">
        <v>460</v>
      </c>
      <c r="C139" s="261" t="s">
        <v>623</v>
      </c>
      <c r="D139" s="262" t="s">
        <v>668</v>
      </c>
      <c r="E139" s="262"/>
      <c r="F139" s="438">
        <f t="shared" si="4"/>
        <v>0</v>
      </c>
    </row>
    <row r="140" spans="1:6" ht="24" hidden="1" customHeight="1">
      <c r="A140" s="244" t="s">
        <v>320</v>
      </c>
      <c r="B140" s="365">
        <v>460</v>
      </c>
      <c r="C140" s="263" t="s">
        <v>623</v>
      </c>
      <c r="D140" s="264" t="s">
        <v>669</v>
      </c>
      <c r="E140" s="264"/>
      <c r="F140" s="439">
        <f t="shared" si="4"/>
        <v>0</v>
      </c>
    </row>
    <row r="141" spans="1:6" ht="21.75" hidden="1" customHeight="1">
      <c r="A141" s="102" t="s">
        <v>560</v>
      </c>
      <c r="B141" s="365">
        <v>460</v>
      </c>
      <c r="C141" s="263" t="s">
        <v>623</v>
      </c>
      <c r="D141" s="264" t="s">
        <v>669</v>
      </c>
      <c r="E141" s="264" t="s">
        <v>204</v>
      </c>
      <c r="F141" s="439">
        <v>0</v>
      </c>
    </row>
    <row r="142" spans="1:6" ht="47.25" customHeight="1">
      <c r="A142" s="237" t="s">
        <v>354</v>
      </c>
      <c r="B142" s="232">
        <v>460</v>
      </c>
      <c r="C142" s="261" t="s">
        <v>353</v>
      </c>
      <c r="D142" s="262"/>
      <c r="E142" s="262"/>
      <c r="F142" s="438">
        <f>SUM(F144)+F155</f>
        <v>33984</v>
      </c>
    </row>
    <row r="143" spans="1:6" ht="43.5" customHeight="1">
      <c r="A143" s="245" t="s">
        <v>549</v>
      </c>
      <c r="B143" s="232">
        <v>460</v>
      </c>
      <c r="C143" s="261" t="s">
        <v>235</v>
      </c>
      <c r="D143" s="262"/>
      <c r="E143" s="262"/>
      <c r="F143" s="438">
        <f>F144</f>
        <v>33984</v>
      </c>
    </row>
    <row r="144" spans="1:6" ht="19.5" customHeight="1">
      <c r="A144" s="192" t="s">
        <v>24</v>
      </c>
      <c r="B144" s="232">
        <v>460</v>
      </c>
      <c r="C144" s="261" t="s">
        <v>235</v>
      </c>
      <c r="D144" s="262" t="s">
        <v>506</v>
      </c>
      <c r="E144" s="262"/>
      <c r="F144" s="438">
        <f>SUM(F145,F150)</f>
        <v>33984</v>
      </c>
    </row>
    <row r="145" spans="1:9" ht="28.5" customHeight="1">
      <c r="A145" s="237" t="s">
        <v>192</v>
      </c>
      <c r="B145" s="232">
        <v>460</v>
      </c>
      <c r="C145" s="261" t="s">
        <v>235</v>
      </c>
      <c r="D145" s="262" t="s">
        <v>524</v>
      </c>
      <c r="E145" s="262"/>
      <c r="F145" s="438">
        <f>SUM(F146,F148)</f>
        <v>23365.8</v>
      </c>
    </row>
    <row r="146" spans="1:9" ht="41.25" customHeight="1">
      <c r="A146" s="246" t="s">
        <v>195</v>
      </c>
      <c r="B146" s="365">
        <v>460</v>
      </c>
      <c r="C146" s="263" t="s">
        <v>235</v>
      </c>
      <c r="D146" s="264" t="s">
        <v>755</v>
      </c>
      <c r="E146" s="264"/>
      <c r="F146" s="277">
        <f>F147</f>
        <v>1498.8</v>
      </c>
      <c r="I146" s="297"/>
    </row>
    <row r="147" spans="1:9" ht="24.75" customHeight="1">
      <c r="A147" s="246" t="s">
        <v>609</v>
      </c>
      <c r="B147" s="365">
        <v>460</v>
      </c>
      <c r="C147" s="263" t="s">
        <v>235</v>
      </c>
      <c r="D147" s="264" t="s">
        <v>755</v>
      </c>
      <c r="E147" s="264" t="s">
        <v>608</v>
      </c>
      <c r="F147" s="442">
        <v>1498.8</v>
      </c>
    </row>
    <row r="148" spans="1:9" ht="39" customHeight="1">
      <c r="A148" s="247" t="s">
        <v>1126</v>
      </c>
      <c r="B148" s="365">
        <v>460</v>
      </c>
      <c r="C148" s="371" t="s">
        <v>235</v>
      </c>
      <c r="D148" s="269" t="s">
        <v>670</v>
      </c>
      <c r="E148" s="269"/>
      <c r="F148" s="439">
        <f>SUM(F149)</f>
        <v>21867</v>
      </c>
    </row>
    <row r="149" spans="1:9" ht="24" customHeight="1">
      <c r="A149" s="246" t="s">
        <v>609</v>
      </c>
      <c r="B149" s="365">
        <v>460</v>
      </c>
      <c r="C149" s="371" t="s">
        <v>235</v>
      </c>
      <c r="D149" s="269" t="s">
        <v>670</v>
      </c>
      <c r="E149" s="269" t="s">
        <v>608</v>
      </c>
      <c r="F149" s="442">
        <v>21867</v>
      </c>
    </row>
    <row r="150" spans="1:9" ht="24.75" customHeight="1">
      <c r="A150" s="237" t="s">
        <v>198</v>
      </c>
      <c r="B150" s="232">
        <v>460</v>
      </c>
      <c r="C150" s="261" t="s">
        <v>235</v>
      </c>
      <c r="D150" s="262" t="s">
        <v>645</v>
      </c>
      <c r="E150" s="262"/>
      <c r="F150" s="438">
        <f>SUM(F151,F153)</f>
        <v>10618.2</v>
      </c>
    </row>
    <row r="151" spans="1:9" ht="40.5" customHeight="1">
      <c r="A151" s="246" t="s">
        <v>194</v>
      </c>
      <c r="B151" s="365">
        <v>460</v>
      </c>
      <c r="C151" s="263" t="s">
        <v>235</v>
      </c>
      <c r="D151" s="264" t="s">
        <v>756</v>
      </c>
      <c r="E151" s="264"/>
      <c r="F151" s="439">
        <f>F152</f>
        <v>2485.1999999999998</v>
      </c>
    </row>
    <row r="152" spans="1:9" ht="18" customHeight="1">
      <c r="A152" s="246" t="s">
        <v>609</v>
      </c>
      <c r="B152" s="365">
        <v>460</v>
      </c>
      <c r="C152" s="263" t="s">
        <v>235</v>
      </c>
      <c r="D152" s="264" t="s">
        <v>756</v>
      </c>
      <c r="E152" s="264" t="s">
        <v>608</v>
      </c>
      <c r="F152" s="439">
        <v>2485.1999999999998</v>
      </c>
    </row>
    <row r="153" spans="1:9" ht="43.5" customHeight="1">
      <c r="A153" s="247" t="s">
        <v>1127</v>
      </c>
      <c r="B153" s="365">
        <v>460</v>
      </c>
      <c r="C153" s="371" t="s">
        <v>235</v>
      </c>
      <c r="D153" s="269" t="s">
        <v>673</v>
      </c>
      <c r="E153" s="269"/>
      <c r="F153" s="439">
        <f>SUM(F154)</f>
        <v>8133</v>
      </c>
    </row>
    <row r="154" spans="1:9" ht="24" customHeight="1">
      <c r="A154" s="246" t="s">
        <v>609</v>
      </c>
      <c r="B154" s="365">
        <v>460</v>
      </c>
      <c r="C154" s="371" t="s">
        <v>235</v>
      </c>
      <c r="D154" s="269" t="s">
        <v>671</v>
      </c>
      <c r="E154" s="269" t="s">
        <v>608</v>
      </c>
      <c r="F154" s="442">
        <v>8133</v>
      </c>
    </row>
    <row r="155" spans="1:9" ht="24.95" hidden="1" customHeight="1">
      <c r="A155" s="248" t="s">
        <v>1209</v>
      </c>
      <c r="B155" s="232">
        <v>460</v>
      </c>
      <c r="C155" s="372">
        <v>1403</v>
      </c>
      <c r="D155" s="266"/>
      <c r="E155" s="266"/>
      <c r="F155" s="441">
        <v>0</v>
      </c>
    </row>
    <row r="156" spans="1:9" ht="24.95" hidden="1" customHeight="1">
      <c r="A156" s="249" t="s">
        <v>1210</v>
      </c>
      <c r="B156" s="365">
        <v>460</v>
      </c>
      <c r="C156" s="269" t="s">
        <v>1208</v>
      </c>
      <c r="D156" s="269" t="s">
        <v>1207</v>
      </c>
      <c r="E156" s="269"/>
      <c r="F156" s="442">
        <v>0</v>
      </c>
    </row>
    <row r="157" spans="1:9" ht="45" customHeight="1">
      <c r="A157" s="233" t="s">
        <v>406</v>
      </c>
      <c r="B157" s="299">
        <v>461</v>
      </c>
      <c r="C157" s="263"/>
      <c r="D157" s="269"/>
      <c r="E157" s="269"/>
      <c r="F157" s="441">
        <f>SUM(F158)</f>
        <v>9001</v>
      </c>
    </row>
    <row r="158" spans="1:9" ht="34.5" customHeight="1">
      <c r="A158" s="192" t="s">
        <v>345</v>
      </c>
      <c r="B158" s="299">
        <v>461</v>
      </c>
      <c r="C158" s="373" t="s">
        <v>346</v>
      </c>
      <c r="D158" s="269"/>
      <c r="E158" s="269"/>
      <c r="F158" s="441">
        <f>SUM(F159,F167)</f>
        <v>9001</v>
      </c>
    </row>
    <row r="159" spans="1:9" ht="28.5" customHeight="1">
      <c r="A159" s="192" t="s">
        <v>541</v>
      </c>
      <c r="B159" s="299">
        <v>461</v>
      </c>
      <c r="C159" s="261" t="s">
        <v>627</v>
      </c>
      <c r="D159" s="262"/>
      <c r="E159" s="266"/>
      <c r="F159" s="441">
        <f>SUM(F160)</f>
        <v>6001</v>
      </c>
    </row>
    <row r="160" spans="1:9" ht="28.5" customHeight="1">
      <c r="A160" s="192" t="s">
        <v>538</v>
      </c>
      <c r="B160" s="299">
        <v>461</v>
      </c>
      <c r="C160" s="261" t="s">
        <v>627</v>
      </c>
      <c r="D160" s="262" t="s">
        <v>496</v>
      </c>
      <c r="E160" s="262"/>
      <c r="F160" s="438">
        <f>SUM(F161)</f>
        <v>6001</v>
      </c>
    </row>
    <row r="161" spans="1:6" ht="30.75" customHeight="1">
      <c r="A161" s="102" t="s">
        <v>309</v>
      </c>
      <c r="B161" s="367">
        <v>461</v>
      </c>
      <c r="C161" s="263" t="s">
        <v>627</v>
      </c>
      <c r="D161" s="264" t="s">
        <v>525</v>
      </c>
      <c r="E161" s="264"/>
      <c r="F161" s="439">
        <f>SUM(F162,F164)</f>
        <v>6001</v>
      </c>
    </row>
    <row r="162" spans="1:6" ht="44.25" customHeight="1">
      <c r="A162" s="102" t="s">
        <v>424</v>
      </c>
      <c r="B162" s="367">
        <v>461</v>
      </c>
      <c r="C162" s="263" t="s">
        <v>627</v>
      </c>
      <c r="D162" s="264" t="s">
        <v>526</v>
      </c>
      <c r="E162" s="264"/>
      <c r="F162" s="439">
        <f>SUM(F163)</f>
        <v>5066</v>
      </c>
    </row>
    <row r="163" spans="1:6" ht="36.75" customHeight="1">
      <c r="A163" s="102" t="s">
        <v>426</v>
      </c>
      <c r="B163" s="367">
        <v>461</v>
      </c>
      <c r="C163" s="263" t="s">
        <v>627</v>
      </c>
      <c r="D163" s="264" t="s">
        <v>526</v>
      </c>
      <c r="E163" s="264" t="s">
        <v>425</v>
      </c>
      <c r="F163" s="439">
        <v>5066</v>
      </c>
    </row>
    <row r="164" spans="1:6" ht="19.5" customHeight="1">
      <c r="A164" s="102" t="s">
        <v>427</v>
      </c>
      <c r="B164" s="367">
        <v>461</v>
      </c>
      <c r="C164" s="263" t="s">
        <v>627</v>
      </c>
      <c r="D164" s="264" t="s">
        <v>527</v>
      </c>
      <c r="E164" s="264"/>
      <c r="F164" s="439">
        <f>SUM(F165:F166)</f>
        <v>935</v>
      </c>
    </row>
    <row r="165" spans="1:6" ht="34.5" customHeight="1">
      <c r="A165" s="102" t="s">
        <v>422</v>
      </c>
      <c r="B165" s="367">
        <v>461</v>
      </c>
      <c r="C165" s="263" t="s">
        <v>627</v>
      </c>
      <c r="D165" s="264" t="s">
        <v>527</v>
      </c>
      <c r="E165" s="264" t="s">
        <v>421</v>
      </c>
      <c r="F165" s="439">
        <v>900</v>
      </c>
    </row>
    <row r="166" spans="1:6" ht="21" customHeight="1">
      <c r="A166" s="102" t="s">
        <v>53</v>
      </c>
      <c r="B166" s="367">
        <v>461</v>
      </c>
      <c r="C166" s="263" t="s">
        <v>627</v>
      </c>
      <c r="D166" s="264" t="s">
        <v>527</v>
      </c>
      <c r="E166" s="264" t="s">
        <v>437</v>
      </c>
      <c r="F166" s="439">
        <v>35</v>
      </c>
    </row>
    <row r="167" spans="1:6" ht="25.5" customHeight="1">
      <c r="A167" s="238" t="s">
        <v>140</v>
      </c>
      <c r="B167" s="368">
        <v>461</v>
      </c>
      <c r="C167" s="369" t="s">
        <v>601</v>
      </c>
      <c r="D167" s="264"/>
      <c r="E167" s="264"/>
      <c r="F167" s="438">
        <f>F168</f>
        <v>3000</v>
      </c>
    </row>
    <row r="168" spans="1:6" ht="42" customHeight="1">
      <c r="A168" s="240" t="s">
        <v>1235</v>
      </c>
      <c r="B168" s="299">
        <v>461</v>
      </c>
      <c r="C168" s="261" t="s">
        <v>601</v>
      </c>
      <c r="D168" s="262" t="s">
        <v>528</v>
      </c>
      <c r="E168" s="262"/>
      <c r="F168" s="438">
        <f t="shared" ref="F168:F170" si="5">SUM(F169)</f>
        <v>3000</v>
      </c>
    </row>
    <row r="169" spans="1:6" ht="32.25" customHeight="1">
      <c r="A169" s="102" t="s">
        <v>685</v>
      </c>
      <c r="B169" s="367">
        <v>461</v>
      </c>
      <c r="C169" s="263" t="s">
        <v>601</v>
      </c>
      <c r="D169" s="264" t="s">
        <v>702</v>
      </c>
      <c r="E169" s="264"/>
      <c r="F169" s="439">
        <f t="shared" si="5"/>
        <v>3000</v>
      </c>
    </row>
    <row r="170" spans="1:6" ht="32.25" customHeight="1">
      <c r="A170" s="195" t="s">
        <v>460</v>
      </c>
      <c r="B170" s="367">
        <v>461</v>
      </c>
      <c r="C170" s="263" t="s">
        <v>601</v>
      </c>
      <c r="D170" s="264" t="s">
        <v>703</v>
      </c>
      <c r="E170" s="264"/>
      <c r="F170" s="439">
        <f t="shared" si="5"/>
        <v>3000</v>
      </c>
    </row>
    <row r="171" spans="1:6" ht="31.5" customHeight="1">
      <c r="A171" s="195" t="s">
        <v>422</v>
      </c>
      <c r="B171" s="367">
        <v>461</v>
      </c>
      <c r="C171" s="263" t="s">
        <v>601</v>
      </c>
      <c r="D171" s="264" t="s">
        <v>703</v>
      </c>
      <c r="E171" s="264" t="s">
        <v>421</v>
      </c>
      <c r="F171" s="439">
        <v>3000</v>
      </c>
    </row>
    <row r="172" spans="1:6" ht="32.25" customHeight="1">
      <c r="A172" s="192" t="s">
        <v>459</v>
      </c>
      <c r="B172" s="232">
        <v>463</v>
      </c>
      <c r="C172" s="263"/>
      <c r="D172" s="264"/>
      <c r="E172" s="264"/>
      <c r="F172" s="438">
        <f t="shared" ref="F172:F174" si="6">F173</f>
        <v>6140</v>
      </c>
    </row>
    <row r="173" spans="1:6" ht="32.25" customHeight="1">
      <c r="A173" s="237" t="s">
        <v>343</v>
      </c>
      <c r="B173" s="232">
        <v>463</v>
      </c>
      <c r="C173" s="261" t="s">
        <v>344</v>
      </c>
      <c r="D173" s="262"/>
      <c r="E173" s="262"/>
      <c r="F173" s="438">
        <f t="shared" si="6"/>
        <v>6140</v>
      </c>
    </row>
    <row r="174" spans="1:6" ht="40.5" customHeight="1">
      <c r="A174" s="237" t="s">
        <v>318</v>
      </c>
      <c r="B174" s="232">
        <v>463</v>
      </c>
      <c r="C174" s="261" t="s">
        <v>423</v>
      </c>
      <c r="D174" s="262"/>
      <c r="E174" s="262"/>
      <c r="F174" s="438">
        <f t="shared" si="6"/>
        <v>6140</v>
      </c>
    </row>
    <row r="175" spans="1:6" ht="47.25" customHeight="1">
      <c r="A175" s="237" t="s">
        <v>1225</v>
      </c>
      <c r="B175" s="232">
        <v>463</v>
      </c>
      <c r="C175" s="262" t="s">
        <v>423</v>
      </c>
      <c r="D175" s="262" t="s">
        <v>529</v>
      </c>
      <c r="E175" s="264"/>
      <c r="F175" s="439">
        <f>SUM(F177)</f>
        <v>6140</v>
      </c>
    </row>
    <row r="176" spans="1:6" ht="37.5" customHeight="1">
      <c r="A176" s="239" t="s">
        <v>683</v>
      </c>
      <c r="B176" s="365">
        <v>463</v>
      </c>
      <c r="C176" s="264" t="s">
        <v>423</v>
      </c>
      <c r="D176" s="264" t="s">
        <v>690</v>
      </c>
      <c r="E176" s="264"/>
      <c r="F176" s="439">
        <f>SUM(F177)</f>
        <v>6140</v>
      </c>
    </row>
    <row r="177" spans="1:6" ht="39.75" customHeight="1">
      <c r="A177" s="241" t="s">
        <v>382</v>
      </c>
      <c r="B177" s="365">
        <v>463</v>
      </c>
      <c r="C177" s="264" t="s">
        <v>423</v>
      </c>
      <c r="D177" s="264" t="s">
        <v>691</v>
      </c>
      <c r="E177" s="264"/>
      <c r="F177" s="439">
        <f>SUM(F178,F179,F180)</f>
        <v>6140</v>
      </c>
    </row>
    <row r="178" spans="1:6" ht="23.25" customHeight="1">
      <c r="A178" s="102" t="s">
        <v>314</v>
      </c>
      <c r="B178" s="365">
        <v>463</v>
      </c>
      <c r="C178" s="264" t="s">
        <v>423</v>
      </c>
      <c r="D178" s="264" t="s">
        <v>691</v>
      </c>
      <c r="E178" s="264" t="s">
        <v>311</v>
      </c>
      <c r="F178" s="439">
        <v>4798</v>
      </c>
    </row>
    <row r="179" spans="1:6" ht="31.5" customHeight="1">
      <c r="A179" s="102" t="s">
        <v>422</v>
      </c>
      <c r="B179" s="365">
        <v>463</v>
      </c>
      <c r="C179" s="269" t="s">
        <v>423</v>
      </c>
      <c r="D179" s="264" t="s">
        <v>691</v>
      </c>
      <c r="E179" s="269" t="s">
        <v>421</v>
      </c>
      <c r="F179" s="442">
        <v>1322</v>
      </c>
    </row>
    <row r="180" spans="1:6" ht="21.75" customHeight="1">
      <c r="A180" s="102" t="s">
        <v>53</v>
      </c>
      <c r="B180" s="367">
        <v>463</v>
      </c>
      <c r="C180" s="269" t="s">
        <v>423</v>
      </c>
      <c r="D180" s="264" t="s">
        <v>691</v>
      </c>
      <c r="E180" s="264" t="s">
        <v>437</v>
      </c>
      <c r="F180" s="442">
        <v>20</v>
      </c>
    </row>
    <row r="181" spans="1:6" ht="33" customHeight="1">
      <c r="A181" s="250" t="s">
        <v>907</v>
      </c>
      <c r="B181" s="374">
        <v>464</v>
      </c>
      <c r="C181" s="375"/>
      <c r="D181" s="264"/>
      <c r="E181" s="269"/>
      <c r="F181" s="441">
        <f>F186+F194</f>
        <v>92950</v>
      </c>
    </row>
    <row r="182" spans="1:6" ht="33" hidden="1" customHeight="1">
      <c r="A182" s="192" t="s">
        <v>180</v>
      </c>
      <c r="B182" s="374">
        <v>464</v>
      </c>
      <c r="C182" s="262" t="s">
        <v>179</v>
      </c>
      <c r="D182" s="264"/>
      <c r="E182" s="269"/>
      <c r="F182" s="441">
        <f t="shared" ref="F182:F184" si="7">F183</f>
        <v>0</v>
      </c>
    </row>
    <row r="183" spans="1:6" ht="31.5" hidden="1" customHeight="1">
      <c r="A183" s="251" t="s">
        <v>848</v>
      </c>
      <c r="B183" s="374">
        <v>464</v>
      </c>
      <c r="C183" s="262" t="s">
        <v>179</v>
      </c>
      <c r="D183" s="270" t="s">
        <v>909</v>
      </c>
      <c r="E183" s="269"/>
      <c r="F183" s="441">
        <f t="shared" si="7"/>
        <v>0</v>
      </c>
    </row>
    <row r="184" spans="1:6" ht="41.25" hidden="1" customHeight="1">
      <c r="A184" s="252" t="s">
        <v>908</v>
      </c>
      <c r="B184" s="376">
        <v>464</v>
      </c>
      <c r="C184" s="264" t="s">
        <v>179</v>
      </c>
      <c r="D184" s="270" t="s">
        <v>909</v>
      </c>
      <c r="E184" s="270"/>
      <c r="F184" s="445">
        <f t="shared" si="7"/>
        <v>0</v>
      </c>
    </row>
    <row r="185" spans="1:6" ht="35.25" hidden="1" customHeight="1">
      <c r="A185" s="253" t="s">
        <v>422</v>
      </c>
      <c r="B185" s="376">
        <v>464</v>
      </c>
      <c r="C185" s="264" t="s">
        <v>179</v>
      </c>
      <c r="D185" s="270" t="s">
        <v>909</v>
      </c>
      <c r="E185" s="270" t="s">
        <v>421</v>
      </c>
      <c r="F185" s="445">
        <v>0</v>
      </c>
    </row>
    <row r="186" spans="1:6" ht="26.25" customHeight="1">
      <c r="A186" s="251" t="s">
        <v>563</v>
      </c>
      <c r="B186" s="374">
        <v>464</v>
      </c>
      <c r="C186" s="364" t="s">
        <v>630</v>
      </c>
      <c r="D186" s="364"/>
      <c r="E186" s="270"/>
      <c r="F186" s="446">
        <f>F187</f>
        <v>25650</v>
      </c>
    </row>
    <row r="187" spans="1:6" ht="47.25" customHeight="1">
      <c r="A187" s="251" t="s">
        <v>1232</v>
      </c>
      <c r="B187" s="374">
        <v>464</v>
      </c>
      <c r="C187" s="364" t="s">
        <v>630</v>
      </c>
      <c r="D187" s="270"/>
      <c r="E187" s="270"/>
      <c r="F187" s="446">
        <f>F188</f>
        <v>25650</v>
      </c>
    </row>
    <row r="188" spans="1:6" ht="27.75" customHeight="1">
      <c r="A188" s="252" t="s">
        <v>849</v>
      </c>
      <c r="B188" s="376">
        <v>464</v>
      </c>
      <c r="C188" s="339" t="s">
        <v>251</v>
      </c>
      <c r="D188" s="270" t="s">
        <v>709</v>
      </c>
      <c r="E188" s="270"/>
      <c r="F188" s="445">
        <f>F189+F192</f>
        <v>25650</v>
      </c>
    </row>
    <row r="189" spans="1:6" ht="31.5" customHeight="1">
      <c r="A189" s="254" t="s">
        <v>850</v>
      </c>
      <c r="B189" s="376">
        <v>464</v>
      </c>
      <c r="C189" s="339" t="s">
        <v>251</v>
      </c>
      <c r="D189" s="270" t="s">
        <v>710</v>
      </c>
      <c r="E189" s="270"/>
      <c r="F189" s="445">
        <f>F190+F191</f>
        <v>25150</v>
      </c>
    </row>
    <row r="190" spans="1:6" ht="33" customHeight="1">
      <c r="A190" s="253" t="s">
        <v>422</v>
      </c>
      <c r="B190" s="376">
        <v>464</v>
      </c>
      <c r="C190" s="339" t="s">
        <v>251</v>
      </c>
      <c r="D190" s="270" t="s">
        <v>710</v>
      </c>
      <c r="E190" s="270" t="s">
        <v>1294</v>
      </c>
      <c r="F190" s="445">
        <v>23350</v>
      </c>
    </row>
    <row r="191" spans="1:6" ht="33" customHeight="1">
      <c r="A191" s="195" t="s">
        <v>422</v>
      </c>
      <c r="B191" s="367">
        <v>466</v>
      </c>
      <c r="C191" s="336" t="s">
        <v>251</v>
      </c>
      <c r="D191" s="264" t="s">
        <v>710</v>
      </c>
      <c r="E191" s="270" t="s">
        <v>897</v>
      </c>
      <c r="F191" s="445">
        <v>1800</v>
      </c>
    </row>
    <row r="192" spans="1:6" ht="27" customHeight="1">
      <c r="A192" s="195" t="s">
        <v>460</v>
      </c>
      <c r="B192" s="376">
        <v>464</v>
      </c>
      <c r="C192" s="336" t="s">
        <v>251</v>
      </c>
      <c r="D192" s="264" t="s">
        <v>853</v>
      </c>
      <c r="E192" s="264"/>
      <c r="F192" s="439">
        <f>F193</f>
        <v>500</v>
      </c>
    </row>
    <row r="193" spans="1:8" ht="30" customHeight="1">
      <c r="A193" s="195" t="s">
        <v>422</v>
      </c>
      <c r="B193" s="376">
        <v>464</v>
      </c>
      <c r="C193" s="336" t="s">
        <v>251</v>
      </c>
      <c r="D193" s="264" t="s">
        <v>853</v>
      </c>
      <c r="E193" s="264" t="s">
        <v>421</v>
      </c>
      <c r="F193" s="439">
        <v>500</v>
      </c>
    </row>
    <row r="194" spans="1:8" ht="25.5" customHeight="1">
      <c r="A194" s="255" t="s">
        <v>1010</v>
      </c>
      <c r="B194" s="374">
        <v>464</v>
      </c>
      <c r="C194" s="292" t="s">
        <v>997</v>
      </c>
      <c r="D194" s="270"/>
      <c r="E194" s="270"/>
      <c r="F194" s="446">
        <f>F195+F198</f>
        <v>67300</v>
      </c>
    </row>
    <row r="195" spans="1:8" ht="42" customHeight="1">
      <c r="A195" s="192" t="s">
        <v>1232</v>
      </c>
      <c r="B195" s="376">
        <v>464</v>
      </c>
      <c r="C195" s="336" t="s">
        <v>997</v>
      </c>
      <c r="D195" s="264" t="s">
        <v>1250</v>
      </c>
      <c r="E195" s="264"/>
      <c r="F195" s="446">
        <f>F196</f>
        <v>700</v>
      </c>
    </row>
    <row r="196" spans="1:8" ht="21.75" customHeight="1">
      <c r="A196" s="195" t="s">
        <v>460</v>
      </c>
      <c r="B196" s="376">
        <v>464</v>
      </c>
      <c r="C196" s="336" t="s">
        <v>997</v>
      </c>
      <c r="D196" s="264" t="s">
        <v>853</v>
      </c>
      <c r="E196" s="264"/>
      <c r="F196" s="446">
        <f>F197</f>
        <v>700</v>
      </c>
    </row>
    <row r="197" spans="1:8" ht="30.75" customHeight="1">
      <c r="A197" s="102" t="s">
        <v>422</v>
      </c>
      <c r="B197" s="376">
        <v>464</v>
      </c>
      <c r="C197" s="336" t="s">
        <v>997</v>
      </c>
      <c r="D197" s="264" t="s">
        <v>853</v>
      </c>
      <c r="E197" s="264" t="s">
        <v>421</v>
      </c>
      <c r="F197" s="446">
        <v>700</v>
      </c>
    </row>
    <row r="198" spans="1:8" ht="37.5" customHeight="1">
      <c r="A198" s="192" t="s">
        <v>1239</v>
      </c>
      <c r="B198" s="376">
        <v>464</v>
      </c>
      <c r="C198" s="336" t="s">
        <v>997</v>
      </c>
      <c r="D198" s="264" t="s">
        <v>1008</v>
      </c>
      <c r="E198" s="264"/>
      <c r="F198" s="445">
        <f>F199+F202</f>
        <v>66600</v>
      </c>
    </row>
    <row r="199" spans="1:8" ht="36" customHeight="1">
      <c r="A199" s="192" t="s">
        <v>996</v>
      </c>
      <c r="B199" s="376">
        <v>464</v>
      </c>
      <c r="C199" s="336" t="s">
        <v>997</v>
      </c>
      <c r="D199" s="264" t="s">
        <v>998</v>
      </c>
      <c r="E199" s="264"/>
      <c r="F199" s="445">
        <f>F200+F201</f>
        <v>16600</v>
      </c>
    </row>
    <row r="200" spans="1:8" ht="36" customHeight="1">
      <c r="A200" s="102" t="s">
        <v>1240</v>
      </c>
      <c r="B200" s="376">
        <v>464</v>
      </c>
      <c r="C200" s="336" t="s">
        <v>997</v>
      </c>
      <c r="D200" s="264" t="s">
        <v>998</v>
      </c>
      <c r="E200" s="264" t="s">
        <v>421</v>
      </c>
      <c r="F200" s="445">
        <v>1600</v>
      </c>
    </row>
    <row r="201" spans="1:8" ht="26.25" customHeight="1">
      <c r="A201" s="102" t="s">
        <v>1185</v>
      </c>
      <c r="B201" s="376">
        <v>464</v>
      </c>
      <c r="C201" s="336" t="s">
        <v>997</v>
      </c>
      <c r="D201" s="264" t="s">
        <v>998</v>
      </c>
      <c r="E201" s="264" t="s">
        <v>421</v>
      </c>
      <c r="F201" s="445">
        <v>15000</v>
      </c>
    </row>
    <row r="202" spans="1:8" ht="26.25" customHeight="1">
      <c r="A202" s="192" t="s">
        <v>1304</v>
      </c>
      <c r="B202" s="374">
        <v>464</v>
      </c>
      <c r="C202" s="292" t="s">
        <v>1346</v>
      </c>
      <c r="D202" s="262" t="s">
        <v>1305</v>
      </c>
      <c r="E202" s="262"/>
      <c r="F202" s="446">
        <f>F203</f>
        <v>50000</v>
      </c>
    </row>
    <row r="203" spans="1:8" ht="26.25" customHeight="1">
      <c r="A203" s="102" t="s">
        <v>1349</v>
      </c>
      <c r="B203" s="376">
        <v>464</v>
      </c>
      <c r="C203" s="336" t="s">
        <v>1346</v>
      </c>
      <c r="D203" s="264" t="s">
        <v>1347</v>
      </c>
      <c r="E203" s="264" t="s">
        <v>421</v>
      </c>
      <c r="F203" s="445">
        <v>50000</v>
      </c>
    </row>
    <row r="204" spans="1:8" ht="30.75" customHeight="1">
      <c r="A204" s="233" t="s">
        <v>625</v>
      </c>
      <c r="B204" s="299">
        <v>466</v>
      </c>
      <c r="C204" s="263"/>
      <c r="D204" s="264"/>
      <c r="E204" s="264"/>
      <c r="F204" s="438">
        <f>F205+F218+F237+F241+F249+F256+F214+F245</f>
        <v>73082.299999999988</v>
      </c>
    </row>
    <row r="205" spans="1:8" ht="24" customHeight="1">
      <c r="A205" s="192" t="s">
        <v>270</v>
      </c>
      <c r="B205" s="299">
        <v>466</v>
      </c>
      <c r="C205" s="261" t="s">
        <v>271</v>
      </c>
      <c r="D205" s="262"/>
      <c r="E205" s="262"/>
      <c r="F205" s="438">
        <f>SUM(F206)</f>
        <v>41516.6</v>
      </c>
    </row>
    <row r="206" spans="1:8" ht="33" customHeight="1">
      <c r="A206" s="192" t="s">
        <v>1226</v>
      </c>
      <c r="B206" s="299">
        <v>466</v>
      </c>
      <c r="C206" s="261" t="s">
        <v>271</v>
      </c>
      <c r="D206" s="262" t="s">
        <v>530</v>
      </c>
      <c r="E206" s="262"/>
      <c r="F206" s="438">
        <f>SUM(F207,F212)</f>
        <v>41516.6</v>
      </c>
    </row>
    <row r="207" spans="1:8" ht="33.75" customHeight="1">
      <c r="A207" s="239" t="s">
        <v>871</v>
      </c>
      <c r="B207" s="367">
        <v>466</v>
      </c>
      <c r="C207" s="263" t="s">
        <v>271</v>
      </c>
      <c r="D207" s="264" t="s">
        <v>700</v>
      </c>
      <c r="E207" s="262"/>
      <c r="F207" s="438">
        <f>SUM(F208,F210)</f>
        <v>20137</v>
      </c>
      <c r="H207" s="297"/>
    </row>
    <row r="208" spans="1:8" ht="38.25" customHeight="1">
      <c r="A208" s="242" t="s">
        <v>699</v>
      </c>
      <c r="B208" s="367">
        <v>466</v>
      </c>
      <c r="C208" s="263" t="s">
        <v>271</v>
      </c>
      <c r="D208" s="264" t="s">
        <v>701</v>
      </c>
      <c r="E208" s="264"/>
      <c r="F208" s="439">
        <f>SUM(F209)</f>
        <v>19011</v>
      </c>
    </row>
    <row r="209" spans="1:6" ht="41.25" customHeight="1">
      <c r="A209" s="102" t="s">
        <v>422</v>
      </c>
      <c r="B209" s="367">
        <v>466</v>
      </c>
      <c r="C209" s="263" t="s">
        <v>271</v>
      </c>
      <c r="D209" s="264" t="s">
        <v>701</v>
      </c>
      <c r="E209" s="264" t="s">
        <v>421</v>
      </c>
      <c r="F209" s="439">
        <v>19011</v>
      </c>
    </row>
    <row r="210" spans="1:6" ht="27.75" customHeight="1">
      <c r="A210" s="102" t="s">
        <v>23</v>
      </c>
      <c r="B210" s="367">
        <v>466</v>
      </c>
      <c r="C210" s="263" t="s">
        <v>271</v>
      </c>
      <c r="D210" s="264" t="s">
        <v>750</v>
      </c>
      <c r="E210" s="264"/>
      <c r="F210" s="439">
        <f>F211</f>
        <v>1126</v>
      </c>
    </row>
    <row r="211" spans="1:6" ht="34.5" customHeight="1">
      <c r="A211" s="102" t="s">
        <v>422</v>
      </c>
      <c r="B211" s="367">
        <v>466</v>
      </c>
      <c r="C211" s="263" t="s">
        <v>271</v>
      </c>
      <c r="D211" s="264" t="s">
        <v>750</v>
      </c>
      <c r="E211" s="264" t="s">
        <v>421</v>
      </c>
      <c r="F211" s="439">
        <v>1126</v>
      </c>
    </row>
    <row r="212" spans="1:6" ht="42.75" customHeight="1">
      <c r="A212" s="102" t="s">
        <v>1004</v>
      </c>
      <c r="B212" s="367">
        <v>466</v>
      </c>
      <c r="C212" s="263" t="s">
        <v>271</v>
      </c>
      <c r="D212" s="264" t="s">
        <v>1005</v>
      </c>
      <c r="E212" s="264"/>
      <c r="F212" s="439">
        <f>F213</f>
        <v>21379.599999999999</v>
      </c>
    </row>
    <row r="213" spans="1:6" ht="35.25" customHeight="1">
      <c r="A213" s="102" t="s">
        <v>422</v>
      </c>
      <c r="B213" s="367">
        <v>466</v>
      </c>
      <c r="C213" s="263" t="s">
        <v>271</v>
      </c>
      <c r="D213" s="264" t="s">
        <v>1005</v>
      </c>
      <c r="E213" s="264" t="s">
        <v>421</v>
      </c>
      <c r="F213" s="439">
        <v>21379.599999999999</v>
      </c>
    </row>
    <row r="214" spans="1:6" ht="42" customHeight="1">
      <c r="A214" s="240" t="s">
        <v>1235</v>
      </c>
      <c r="B214" s="299">
        <v>466</v>
      </c>
      <c r="C214" s="261" t="s">
        <v>601</v>
      </c>
      <c r="D214" s="262" t="s">
        <v>528</v>
      </c>
      <c r="E214" s="264"/>
      <c r="F214" s="438">
        <f t="shared" ref="F214:F216" si="8">F215</f>
        <v>1000</v>
      </c>
    </row>
    <row r="215" spans="1:6" ht="33" customHeight="1">
      <c r="A215" s="192" t="s">
        <v>685</v>
      </c>
      <c r="B215" s="299">
        <v>466</v>
      </c>
      <c r="C215" s="261" t="s">
        <v>601</v>
      </c>
      <c r="D215" s="262" t="s">
        <v>1237</v>
      </c>
      <c r="E215" s="262"/>
      <c r="F215" s="438">
        <f t="shared" si="8"/>
        <v>1000</v>
      </c>
    </row>
    <row r="216" spans="1:6" ht="24.75" customHeight="1">
      <c r="A216" s="195" t="s">
        <v>1236</v>
      </c>
      <c r="B216" s="367">
        <v>466</v>
      </c>
      <c r="C216" s="263" t="s">
        <v>601</v>
      </c>
      <c r="D216" s="264" t="s">
        <v>1238</v>
      </c>
      <c r="E216" s="264"/>
      <c r="F216" s="439">
        <f t="shared" si="8"/>
        <v>1000</v>
      </c>
    </row>
    <row r="217" spans="1:6" ht="29.25" customHeight="1">
      <c r="A217" s="195" t="s">
        <v>422</v>
      </c>
      <c r="B217" s="367">
        <v>466</v>
      </c>
      <c r="C217" s="263" t="s">
        <v>601</v>
      </c>
      <c r="D217" s="264" t="s">
        <v>1238</v>
      </c>
      <c r="E217" s="264" t="s">
        <v>421</v>
      </c>
      <c r="F217" s="439">
        <v>1000</v>
      </c>
    </row>
    <row r="218" spans="1:6" ht="27.75" customHeight="1">
      <c r="A218" s="192" t="s">
        <v>1161</v>
      </c>
      <c r="B218" s="367">
        <v>466</v>
      </c>
      <c r="C218" s="261" t="s">
        <v>629</v>
      </c>
      <c r="D218" s="264"/>
      <c r="E218" s="264"/>
      <c r="F218" s="438">
        <f>F219+F227</f>
        <v>22306.3</v>
      </c>
    </row>
    <row r="219" spans="1:6" ht="19.5" customHeight="1">
      <c r="A219" s="192" t="s">
        <v>180</v>
      </c>
      <c r="B219" s="367">
        <v>466</v>
      </c>
      <c r="C219" s="262" t="s">
        <v>179</v>
      </c>
      <c r="D219" s="264"/>
      <c r="E219" s="264"/>
      <c r="F219" s="438">
        <f>F220+F223</f>
        <v>14700</v>
      </c>
    </row>
    <row r="220" spans="1:6" ht="48" customHeight="1">
      <c r="A220" s="251" t="s">
        <v>1232</v>
      </c>
      <c r="B220" s="376">
        <v>466</v>
      </c>
      <c r="C220" s="270" t="s">
        <v>179</v>
      </c>
      <c r="D220" s="264" t="s">
        <v>532</v>
      </c>
      <c r="E220" s="264"/>
      <c r="F220" s="438">
        <f>F221</f>
        <v>10000</v>
      </c>
    </row>
    <row r="221" spans="1:6" ht="30" customHeight="1">
      <c r="A221" s="195" t="s">
        <v>1296</v>
      </c>
      <c r="B221" s="376">
        <v>466</v>
      </c>
      <c r="C221" s="270" t="s">
        <v>179</v>
      </c>
      <c r="D221" s="264" t="s">
        <v>710</v>
      </c>
      <c r="E221" s="264"/>
      <c r="F221" s="439">
        <f>F222</f>
        <v>10000</v>
      </c>
    </row>
    <row r="222" spans="1:6" ht="42" customHeight="1">
      <c r="A222" s="102" t="s">
        <v>422</v>
      </c>
      <c r="B222" s="376">
        <v>466</v>
      </c>
      <c r="C222" s="270" t="s">
        <v>179</v>
      </c>
      <c r="D222" s="264" t="s">
        <v>710</v>
      </c>
      <c r="E222" s="264" t="s">
        <v>421</v>
      </c>
      <c r="F222" s="439">
        <v>10000</v>
      </c>
    </row>
    <row r="223" spans="1:6" ht="48" customHeight="1">
      <c r="A223" s="192" t="s">
        <v>832</v>
      </c>
      <c r="B223" s="367">
        <v>466</v>
      </c>
      <c r="C223" s="262" t="s">
        <v>179</v>
      </c>
      <c r="D223" s="262" t="s">
        <v>833</v>
      </c>
      <c r="E223" s="264"/>
      <c r="F223" s="438">
        <f t="shared" ref="F223:F225" si="9">SUM(F224)</f>
        <v>4700</v>
      </c>
    </row>
    <row r="224" spans="1:6" ht="31.5" customHeight="1">
      <c r="A224" s="102" t="s">
        <v>834</v>
      </c>
      <c r="B224" s="367">
        <v>466</v>
      </c>
      <c r="C224" s="264" t="s">
        <v>179</v>
      </c>
      <c r="D224" s="264" t="s">
        <v>835</v>
      </c>
      <c r="E224" s="264"/>
      <c r="F224" s="439">
        <f t="shared" si="9"/>
        <v>4700</v>
      </c>
    </row>
    <row r="225" spans="1:6" ht="18" customHeight="1">
      <c r="A225" s="241" t="s">
        <v>836</v>
      </c>
      <c r="B225" s="367">
        <v>466</v>
      </c>
      <c r="C225" s="264" t="s">
        <v>179</v>
      </c>
      <c r="D225" s="264" t="s">
        <v>837</v>
      </c>
      <c r="E225" s="264"/>
      <c r="F225" s="439">
        <f t="shared" si="9"/>
        <v>4700</v>
      </c>
    </row>
    <row r="226" spans="1:6" ht="31.5" customHeight="1">
      <c r="A226" s="102" t="s">
        <v>899</v>
      </c>
      <c r="B226" s="367">
        <v>466</v>
      </c>
      <c r="C226" s="264" t="s">
        <v>179</v>
      </c>
      <c r="D226" s="264" t="s">
        <v>837</v>
      </c>
      <c r="E226" s="264" t="s">
        <v>999</v>
      </c>
      <c r="F226" s="439">
        <v>4700</v>
      </c>
    </row>
    <row r="227" spans="1:6" ht="27" customHeight="1">
      <c r="A227" s="192" t="s">
        <v>1010</v>
      </c>
      <c r="B227" s="299">
        <v>466</v>
      </c>
      <c r="C227" s="292" t="s">
        <v>997</v>
      </c>
      <c r="D227" s="264"/>
      <c r="E227" s="264"/>
      <c r="F227" s="438">
        <f>F228+F232</f>
        <v>7606.3</v>
      </c>
    </row>
    <row r="228" spans="1:6" ht="40.5" customHeight="1">
      <c r="A228" s="251" t="s">
        <v>1232</v>
      </c>
      <c r="B228" s="367">
        <v>466</v>
      </c>
      <c r="C228" s="292" t="s">
        <v>997</v>
      </c>
      <c r="D228" s="264" t="s">
        <v>532</v>
      </c>
      <c r="E228" s="264"/>
      <c r="F228" s="438">
        <f>F229</f>
        <v>3500</v>
      </c>
    </row>
    <row r="229" spans="1:6" ht="32.25" customHeight="1">
      <c r="A229" s="195" t="s">
        <v>460</v>
      </c>
      <c r="B229" s="367">
        <v>466</v>
      </c>
      <c r="C229" s="336" t="s">
        <v>997</v>
      </c>
      <c r="D229" s="264" t="s">
        <v>853</v>
      </c>
      <c r="E229" s="264"/>
      <c r="F229" s="439">
        <f>F230+F231</f>
        <v>3500</v>
      </c>
    </row>
    <row r="230" spans="1:6" ht="32.25" customHeight="1">
      <c r="A230" s="102" t="s">
        <v>1295</v>
      </c>
      <c r="B230" s="367">
        <v>466</v>
      </c>
      <c r="C230" s="336" t="s">
        <v>997</v>
      </c>
      <c r="D230" s="264" t="s">
        <v>853</v>
      </c>
      <c r="E230" s="264" t="s">
        <v>1294</v>
      </c>
      <c r="F230" s="439">
        <v>2000</v>
      </c>
    </row>
    <row r="231" spans="1:6" ht="32.25" customHeight="1">
      <c r="A231" s="102" t="s">
        <v>422</v>
      </c>
      <c r="B231" s="367">
        <v>466</v>
      </c>
      <c r="C231" s="336" t="s">
        <v>997</v>
      </c>
      <c r="D231" s="264" t="s">
        <v>853</v>
      </c>
      <c r="E231" s="264" t="s">
        <v>897</v>
      </c>
      <c r="F231" s="439">
        <v>1500</v>
      </c>
    </row>
    <row r="232" spans="1:6" ht="36" customHeight="1">
      <c r="A232" s="192" t="s">
        <v>1234</v>
      </c>
      <c r="B232" s="299">
        <v>466</v>
      </c>
      <c r="C232" s="292" t="s">
        <v>997</v>
      </c>
      <c r="D232" s="262" t="s">
        <v>1204</v>
      </c>
      <c r="E232" s="262"/>
      <c r="F232" s="438">
        <f>F235+F236</f>
        <v>4106.3</v>
      </c>
    </row>
    <row r="233" spans="1:6" ht="27.75" customHeight="1">
      <c r="A233" s="192" t="s">
        <v>1202</v>
      </c>
      <c r="B233" s="299">
        <v>466</v>
      </c>
      <c r="C233" s="262" t="s">
        <v>1009</v>
      </c>
      <c r="D233" s="262" t="s">
        <v>1198</v>
      </c>
      <c r="E233" s="262"/>
      <c r="F233" s="438">
        <f>F234</f>
        <v>4106.3</v>
      </c>
    </row>
    <row r="234" spans="1:6" ht="29.25" customHeight="1">
      <c r="A234" s="102" t="s">
        <v>1203</v>
      </c>
      <c r="B234" s="367">
        <v>466</v>
      </c>
      <c r="C234" s="336" t="s">
        <v>997</v>
      </c>
      <c r="D234" s="264" t="s">
        <v>1197</v>
      </c>
      <c r="E234" s="264"/>
      <c r="F234" s="439">
        <f>F235+F236</f>
        <v>4106.3</v>
      </c>
    </row>
    <row r="235" spans="1:6" ht="29.25" customHeight="1">
      <c r="A235" s="102" t="s">
        <v>1183</v>
      </c>
      <c r="B235" s="367">
        <v>466</v>
      </c>
      <c r="C235" s="336" t="s">
        <v>997</v>
      </c>
      <c r="D235" s="264" t="s">
        <v>1162</v>
      </c>
      <c r="E235" s="264" t="s">
        <v>897</v>
      </c>
      <c r="F235" s="439">
        <v>106.3</v>
      </c>
    </row>
    <row r="236" spans="1:6" ht="28.5" customHeight="1">
      <c r="A236" s="102" t="s">
        <v>1182</v>
      </c>
      <c r="B236" s="367">
        <v>466</v>
      </c>
      <c r="C236" s="336" t="s">
        <v>997</v>
      </c>
      <c r="D236" s="264" t="s">
        <v>1163</v>
      </c>
      <c r="E236" s="264" t="s">
        <v>897</v>
      </c>
      <c r="F236" s="439">
        <v>4000</v>
      </c>
    </row>
    <row r="237" spans="1:6" ht="23.25" customHeight="1">
      <c r="A237" s="234" t="s">
        <v>566</v>
      </c>
      <c r="B237" s="299">
        <v>466</v>
      </c>
      <c r="C237" s="336"/>
      <c r="D237" s="264"/>
      <c r="E237" s="264"/>
      <c r="F237" s="438">
        <f>F239</f>
        <v>1000</v>
      </c>
    </row>
    <row r="238" spans="1:6" ht="46.5" customHeight="1">
      <c r="A238" s="251" t="s">
        <v>1232</v>
      </c>
      <c r="B238" s="367">
        <v>466</v>
      </c>
      <c r="C238" s="336" t="s">
        <v>1140</v>
      </c>
      <c r="D238" s="264" t="s">
        <v>532</v>
      </c>
      <c r="E238" s="264"/>
      <c r="F238" s="438">
        <f>F239</f>
        <v>1000</v>
      </c>
    </row>
    <row r="239" spans="1:6" ht="33.75" customHeight="1">
      <c r="A239" s="195" t="s">
        <v>460</v>
      </c>
      <c r="B239" s="367">
        <v>466</v>
      </c>
      <c r="C239" s="336" t="s">
        <v>1140</v>
      </c>
      <c r="D239" s="264" t="s">
        <v>853</v>
      </c>
      <c r="E239" s="264"/>
      <c r="F239" s="439">
        <f>F240</f>
        <v>1000</v>
      </c>
    </row>
    <row r="240" spans="1:6" ht="36" customHeight="1">
      <c r="A240" s="195" t="s">
        <v>422</v>
      </c>
      <c r="B240" s="367">
        <v>466</v>
      </c>
      <c r="C240" s="336" t="s">
        <v>1140</v>
      </c>
      <c r="D240" s="264" t="s">
        <v>853</v>
      </c>
      <c r="E240" s="264" t="s">
        <v>421</v>
      </c>
      <c r="F240" s="439">
        <v>1000</v>
      </c>
    </row>
    <row r="241" spans="1:6" ht="27" customHeight="1">
      <c r="A241" s="192" t="s">
        <v>564</v>
      </c>
      <c r="B241" s="299">
        <v>466</v>
      </c>
      <c r="C241" s="261" t="s">
        <v>232</v>
      </c>
      <c r="D241" s="262"/>
      <c r="E241" s="262"/>
      <c r="F241" s="438">
        <f>F243</f>
        <v>1500</v>
      </c>
    </row>
    <row r="242" spans="1:6" ht="44.25" customHeight="1">
      <c r="A242" s="251" t="s">
        <v>1232</v>
      </c>
      <c r="B242" s="367">
        <v>466</v>
      </c>
      <c r="C242" s="263" t="s">
        <v>232</v>
      </c>
      <c r="D242" s="264" t="s">
        <v>532</v>
      </c>
      <c r="E242" s="262"/>
      <c r="F242" s="438">
        <f>F243</f>
        <v>1500</v>
      </c>
    </row>
    <row r="243" spans="1:6" ht="36.75" customHeight="1">
      <c r="A243" s="195" t="s">
        <v>460</v>
      </c>
      <c r="B243" s="367">
        <v>466</v>
      </c>
      <c r="C243" s="263" t="s">
        <v>232</v>
      </c>
      <c r="D243" s="264" t="s">
        <v>853</v>
      </c>
      <c r="E243" s="264"/>
      <c r="F243" s="439">
        <f>F244</f>
        <v>1500</v>
      </c>
    </row>
    <row r="244" spans="1:6" ht="35.25" customHeight="1">
      <c r="A244" s="195" t="s">
        <v>422</v>
      </c>
      <c r="B244" s="367">
        <v>466</v>
      </c>
      <c r="C244" s="263" t="s">
        <v>232</v>
      </c>
      <c r="D244" s="264" t="s">
        <v>853</v>
      </c>
      <c r="E244" s="264" t="s">
        <v>421</v>
      </c>
      <c r="F244" s="439">
        <v>1500</v>
      </c>
    </row>
    <row r="245" spans="1:6" ht="42" customHeight="1">
      <c r="A245" s="234" t="s">
        <v>15</v>
      </c>
      <c r="B245" s="299">
        <v>466</v>
      </c>
      <c r="C245" s="262" t="s">
        <v>233</v>
      </c>
      <c r="D245" s="262" t="s">
        <v>658</v>
      </c>
      <c r="E245" s="264"/>
      <c r="F245" s="438">
        <f>F246</f>
        <v>1259.4000000000001</v>
      </c>
    </row>
    <row r="246" spans="1:6" ht="30.75" customHeight="1">
      <c r="A246" s="195" t="s">
        <v>1252</v>
      </c>
      <c r="B246" s="367">
        <v>466</v>
      </c>
      <c r="C246" s="264" t="s">
        <v>233</v>
      </c>
      <c r="D246" s="264" t="s">
        <v>1136</v>
      </c>
      <c r="E246" s="264"/>
      <c r="F246" s="439">
        <f>F247+F248</f>
        <v>1259.4000000000001</v>
      </c>
    </row>
    <row r="247" spans="1:6" ht="37.5" customHeight="1">
      <c r="A247" s="102" t="s">
        <v>1138</v>
      </c>
      <c r="B247" s="367">
        <v>466</v>
      </c>
      <c r="C247" s="264" t="s">
        <v>233</v>
      </c>
      <c r="D247" s="264" t="s">
        <v>1135</v>
      </c>
      <c r="E247" s="264" t="s">
        <v>421</v>
      </c>
      <c r="F247" s="439">
        <v>1258.4000000000001</v>
      </c>
    </row>
    <row r="248" spans="1:6" ht="38.25" customHeight="1">
      <c r="A248" s="102" t="s">
        <v>1139</v>
      </c>
      <c r="B248" s="367">
        <v>466</v>
      </c>
      <c r="C248" s="264" t="s">
        <v>233</v>
      </c>
      <c r="D248" s="264" t="s">
        <v>1137</v>
      </c>
      <c r="E248" s="264" t="s">
        <v>421</v>
      </c>
      <c r="F248" s="439">
        <v>1</v>
      </c>
    </row>
    <row r="249" spans="1:6" ht="28.5" customHeight="1">
      <c r="A249" s="192" t="s">
        <v>1169</v>
      </c>
      <c r="B249" s="299">
        <v>466</v>
      </c>
      <c r="C249" s="262" t="s">
        <v>485</v>
      </c>
      <c r="D249" s="262"/>
      <c r="E249" s="262"/>
      <c r="F249" s="438">
        <f>F250</f>
        <v>3500</v>
      </c>
    </row>
    <row r="250" spans="1:6" ht="36" customHeight="1">
      <c r="A250" s="192" t="s">
        <v>1231</v>
      </c>
      <c r="B250" s="377">
        <v>466</v>
      </c>
      <c r="C250" s="261" t="s">
        <v>228</v>
      </c>
      <c r="D250" s="262" t="s">
        <v>662</v>
      </c>
      <c r="E250" s="262"/>
      <c r="F250" s="438">
        <f>F251</f>
        <v>3500</v>
      </c>
    </row>
    <row r="251" spans="1:6" ht="42" customHeight="1">
      <c r="A251" s="102" t="s">
        <v>686</v>
      </c>
      <c r="B251" s="378">
        <v>466</v>
      </c>
      <c r="C251" s="263" t="s">
        <v>228</v>
      </c>
      <c r="D251" s="264" t="s">
        <v>723</v>
      </c>
      <c r="E251" s="264"/>
      <c r="F251" s="439">
        <f>F252+F254</f>
        <v>3500</v>
      </c>
    </row>
    <row r="252" spans="1:6" ht="33.75" customHeight="1">
      <c r="A252" s="102" t="s">
        <v>21</v>
      </c>
      <c r="B252" s="378">
        <v>466</v>
      </c>
      <c r="C252" s="263" t="s">
        <v>228</v>
      </c>
      <c r="D252" s="264" t="s">
        <v>915</v>
      </c>
      <c r="E252" s="262"/>
      <c r="F252" s="439">
        <f>SUM(F253)</f>
        <v>3500</v>
      </c>
    </row>
    <row r="253" spans="1:6" ht="27.75" customHeight="1">
      <c r="A253" s="209" t="s">
        <v>319</v>
      </c>
      <c r="B253" s="378">
        <v>466</v>
      </c>
      <c r="C253" s="263" t="s">
        <v>228</v>
      </c>
      <c r="D253" s="264" t="s">
        <v>915</v>
      </c>
      <c r="E253" s="264" t="s">
        <v>317</v>
      </c>
      <c r="F253" s="439">
        <v>3500</v>
      </c>
    </row>
    <row r="254" spans="1:6" ht="30.75" customHeight="1">
      <c r="A254" s="99" t="s">
        <v>902</v>
      </c>
      <c r="B254" s="378">
        <v>466</v>
      </c>
      <c r="C254" s="263" t="s">
        <v>228</v>
      </c>
      <c r="D254" s="264" t="s">
        <v>1164</v>
      </c>
      <c r="E254" s="264"/>
      <c r="F254" s="439">
        <f>F255</f>
        <v>0</v>
      </c>
    </row>
    <row r="255" spans="1:6" ht="36" customHeight="1">
      <c r="A255" s="209" t="s">
        <v>319</v>
      </c>
      <c r="B255" s="378">
        <v>466</v>
      </c>
      <c r="C255" s="263" t="s">
        <v>228</v>
      </c>
      <c r="D255" s="264" t="s">
        <v>1164</v>
      </c>
      <c r="E255" s="264" t="s">
        <v>317</v>
      </c>
      <c r="F255" s="439">
        <v>0</v>
      </c>
    </row>
    <row r="256" spans="1:6" ht="23.25" customHeight="1">
      <c r="A256" s="192" t="s">
        <v>227</v>
      </c>
      <c r="B256" s="262" t="s">
        <v>1141</v>
      </c>
      <c r="C256" s="262" t="s">
        <v>1142</v>
      </c>
      <c r="D256" s="262"/>
      <c r="E256" s="262"/>
      <c r="F256" s="438">
        <f>F258</f>
        <v>1000</v>
      </c>
    </row>
    <row r="257" spans="1:6" ht="47.25" customHeight="1">
      <c r="A257" s="251" t="s">
        <v>1232</v>
      </c>
      <c r="B257" s="262" t="s">
        <v>1141</v>
      </c>
      <c r="C257" s="262" t="s">
        <v>1142</v>
      </c>
      <c r="D257" s="262" t="s">
        <v>532</v>
      </c>
      <c r="E257" s="262"/>
      <c r="F257" s="438">
        <f>F258</f>
        <v>1000</v>
      </c>
    </row>
    <row r="258" spans="1:6" ht="26.25" customHeight="1">
      <c r="A258" s="195" t="s">
        <v>460</v>
      </c>
      <c r="B258" s="367">
        <v>466</v>
      </c>
      <c r="C258" s="264" t="s">
        <v>1142</v>
      </c>
      <c r="D258" s="264" t="s">
        <v>853</v>
      </c>
      <c r="E258" s="264"/>
      <c r="F258" s="439">
        <f>F259</f>
        <v>1000</v>
      </c>
    </row>
    <row r="259" spans="1:6" ht="30" customHeight="1">
      <c r="A259" s="195" t="s">
        <v>422</v>
      </c>
      <c r="B259" s="367">
        <v>466</v>
      </c>
      <c r="C259" s="264" t="s">
        <v>1142</v>
      </c>
      <c r="D259" s="264" t="s">
        <v>853</v>
      </c>
      <c r="E259" s="264" t="s">
        <v>1294</v>
      </c>
      <c r="F259" s="439">
        <v>1000</v>
      </c>
    </row>
    <row r="260" spans="1:6" ht="24.95" customHeight="1">
      <c r="A260" s="256" t="s">
        <v>631</v>
      </c>
      <c r="B260" s="377">
        <v>475</v>
      </c>
      <c r="C260" s="263"/>
      <c r="D260" s="264"/>
      <c r="E260" s="264"/>
      <c r="F260" s="438">
        <f>SUM(F261,F307,F313)</f>
        <v>535924.89999999991</v>
      </c>
    </row>
    <row r="261" spans="1:6" ht="32.25" customHeight="1">
      <c r="A261" s="237" t="s">
        <v>348</v>
      </c>
      <c r="B261" s="377">
        <v>475</v>
      </c>
      <c r="C261" s="261" t="s">
        <v>347</v>
      </c>
      <c r="D261" s="262"/>
      <c r="E261" s="262"/>
      <c r="F261" s="438">
        <f>SUM(F262,F273,F295,F288)</f>
        <v>530848.69999999995</v>
      </c>
    </row>
    <row r="262" spans="1:6" ht="24.95" customHeight="1">
      <c r="A262" s="192" t="s">
        <v>565</v>
      </c>
      <c r="B262" s="377">
        <v>475</v>
      </c>
      <c r="C262" s="261" t="s">
        <v>632</v>
      </c>
      <c r="D262" s="262"/>
      <c r="E262" s="262"/>
      <c r="F262" s="438">
        <f t="shared" ref="F262:F264" si="10">SUM(F263)</f>
        <v>169375</v>
      </c>
    </row>
    <row r="263" spans="1:6" ht="34.5" customHeight="1">
      <c r="A263" s="358" t="s">
        <v>1228</v>
      </c>
      <c r="B263" s="377">
        <v>475</v>
      </c>
      <c r="C263" s="261" t="s">
        <v>632</v>
      </c>
      <c r="D263" s="262" t="s">
        <v>533</v>
      </c>
      <c r="E263" s="264"/>
      <c r="F263" s="438">
        <f t="shared" si="10"/>
        <v>169375</v>
      </c>
    </row>
    <row r="264" spans="1:6" ht="32.25" customHeight="1">
      <c r="A264" s="96" t="s">
        <v>22</v>
      </c>
      <c r="B264" s="377">
        <v>475</v>
      </c>
      <c r="C264" s="261" t="s">
        <v>632</v>
      </c>
      <c r="D264" s="262" t="s">
        <v>534</v>
      </c>
      <c r="E264" s="262"/>
      <c r="F264" s="438">
        <f t="shared" si="10"/>
        <v>169375</v>
      </c>
    </row>
    <row r="265" spans="1:6" ht="35.25" customHeight="1">
      <c r="A265" s="241" t="s">
        <v>688</v>
      </c>
      <c r="B265" s="378">
        <v>475</v>
      </c>
      <c r="C265" s="263" t="s">
        <v>632</v>
      </c>
      <c r="D265" s="264" t="s">
        <v>711</v>
      </c>
      <c r="E265" s="262"/>
      <c r="F265" s="439">
        <f>SUM(F266,F269)</f>
        <v>169375</v>
      </c>
    </row>
    <row r="266" spans="1:6" ht="51.75" customHeight="1">
      <c r="A266" s="241" t="s">
        <v>542</v>
      </c>
      <c r="B266" s="378">
        <v>475</v>
      </c>
      <c r="C266" s="263" t="s">
        <v>632</v>
      </c>
      <c r="D266" s="264" t="s">
        <v>712</v>
      </c>
      <c r="E266" s="264"/>
      <c r="F266" s="277">
        <f>F267+F268</f>
        <v>91621</v>
      </c>
    </row>
    <row r="267" spans="1:6" ht="24" customHeight="1">
      <c r="A267" s="195" t="s">
        <v>1000</v>
      </c>
      <c r="B267" s="378">
        <v>475</v>
      </c>
      <c r="C267" s="263" t="s">
        <v>632</v>
      </c>
      <c r="D267" s="264" t="s">
        <v>712</v>
      </c>
      <c r="E267" s="264" t="s">
        <v>889</v>
      </c>
      <c r="F267" s="277">
        <v>90661</v>
      </c>
    </row>
    <row r="268" spans="1:6" ht="24" customHeight="1">
      <c r="A268" s="195" t="s">
        <v>313</v>
      </c>
      <c r="B268" s="378">
        <v>475</v>
      </c>
      <c r="C268" s="263" t="s">
        <v>632</v>
      </c>
      <c r="D268" s="264" t="s">
        <v>1012</v>
      </c>
      <c r="E268" s="264" t="s">
        <v>889</v>
      </c>
      <c r="F268" s="277">
        <v>960</v>
      </c>
    </row>
    <row r="269" spans="1:6" ht="46.5" customHeight="1">
      <c r="A269" s="241" t="s">
        <v>638</v>
      </c>
      <c r="B269" s="378">
        <v>475</v>
      </c>
      <c r="C269" s="263" t="s">
        <v>632</v>
      </c>
      <c r="D269" s="264" t="s">
        <v>713</v>
      </c>
      <c r="E269" s="264"/>
      <c r="F269" s="439">
        <f>F270+F271+F272</f>
        <v>77754</v>
      </c>
    </row>
    <row r="270" spans="1:6" ht="23.25" customHeight="1">
      <c r="A270" s="195" t="s">
        <v>1000</v>
      </c>
      <c r="B270" s="336">
        <v>475</v>
      </c>
      <c r="C270" s="336" t="s">
        <v>807</v>
      </c>
      <c r="D270" s="264" t="s">
        <v>713</v>
      </c>
      <c r="E270" s="264" t="s">
        <v>889</v>
      </c>
      <c r="F270" s="439">
        <v>29411</v>
      </c>
    </row>
    <row r="271" spans="1:6" ht="26.25" customHeight="1">
      <c r="A271" s="195" t="s">
        <v>313</v>
      </c>
      <c r="B271" s="336">
        <v>475</v>
      </c>
      <c r="C271" s="336" t="s">
        <v>807</v>
      </c>
      <c r="D271" s="264" t="s">
        <v>760</v>
      </c>
      <c r="E271" s="264" t="s">
        <v>889</v>
      </c>
      <c r="F271" s="439">
        <v>29447</v>
      </c>
    </row>
    <row r="272" spans="1:6" ht="25.5" customHeight="1">
      <c r="A272" s="195" t="s">
        <v>1174</v>
      </c>
      <c r="B272" s="336">
        <v>475</v>
      </c>
      <c r="C272" s="336" t="s">
        <v>807</v>
      </c>
      <c r="D272" s="264" t="s">
        <v>1173</v>
      </c>
      <c r="E272" s="264" t="s">
        <v>889</v>
      </c>
      <c r="F272" s="439">
        <v>18896</v>
      </c>
    </row>
    <row r="273" spans="1:6" ht="27" customHeight="1">
      <c r="A273" s="234" t="s">
        <v>566</v>
      </c>
      <c r="B273" s="377">
        <v>475</v>
      </c>
      <c r="C273" s="261" t="s">
        <v>633</v>
      </c>
      <c r="D273" s="262"/>
      <c r="E273" s="262"/>
      <c r="F273" s="438">
        <f>SUM(F274)</f>
        <v>308180.7</v>
      </c>
    </row>
    <row r="274" spans="1:6" ht="38.25" customHeight="1">
      <c r="A274" s="234" t="s">
        <v>431</v>
      </c>
      <c r="B274" s="377">
        <v>475</v>
      </c>
      <c r="C274" s="261" t="s">
        <v>633</v>
      </c>
      <c r="D274" s="262" t="s">
        <v>649</v>
      </c>
      <c r="E274" s="262"/>
      <c r="F274" s="438">
        <f>SUM(F275)</f>
        <v>308180.7</v>
      </c>
    </row>
    <row r="275" spans="1:6" ht="44.25" customHeight="1">
      <c r="A275" s="241" t="s">
        <v>689</v>
      </c>
      <c r="B275" s="378">
        <v>475</v>
      </c>
      <c r="C275" s="263" t="s">
        <v>633</v>
      </c>
      <c r="D275" s="264" t="s">
        <v>714</v>
      </c>
      <c r="E275" s="264"/>
      <c r="F275" s="439">
        <f>SUM(F276,F279)</f>
        <v>308180.7</v>
      </c>
    </row>
    <row r="276" spans="1:6" ht="79.5" customHeight="1">
      <c r="A276" s="249" t="s">
        <v>543</v>
      </c>
      <c r="B276" s="378">
        <v>475</v>
      </c>
      <c r="C276" s="263" t="s">
        <v>633</v>
      </c>
      <c r="D276" s="264" t="s">
        <v>715</v>
      </c>
      <c r="E276" s="264"/>
      <c r="F276" s="277">
        <f>F277+F278</f>
        <v>161279</v>
      </c>
    </row>
    <row r="277" spans="1:6" ht="26.25" customHeight="1">
      <c r="A277" s="195" t="s">
        <v>1000</v>
      </c>
      <c r="B277" s="378">
        <v>475</v>
      </c>
      <c r="C277" s="263" t="s">
        <v>633</v>
      </c>
      <c r="D277" s="264" t="s">
        <v>715</v>
      </c>
      <c r="E277" s="264" t="s">
        <v>889</v>
      </c>
      <c r="F277" s="277">
        <v>158959</v>
      </c>
    </row>
    <row r="278" spans="1:6" ht="23.25" customHeight="1">
      <c r="A278" s="195" t="s">
        <v>313</v>
      </c>
      <c r="B278" s="378">
        <v>475</v>
      </c>
      <c r="C278" s="263" t="s">
        <v>633</v>
      </c>
      <c r="D278" s="264" t="s">
        <v>1011</v>
      </c>
      <c r="E278" s="264" t="s">
        <v>889</v>
      </c>
      <c r="F278" s="277">
        <v>2320</v>
      </c>
    </row>
    <row r="279" spans="1:6" ht="42" customHeight="1">
      <c r="A279" s="241" t="s">
        <v>544</v>
      </c>
      <c r="B279" s="378">
        <v>475</v>
      </c>
      <c r="C279" s="263" t="s">
        <v>633</v>
      </c>
      <c r="D279" s="264" t="s">
        <v>716</v>
      </c>
      <c r="E279" s="264"/>
      <c r="F279" s="439">
        <f>F280+F281</f>
        <v>146901.70000000001</v>
      </c>
    </row>
    <row r="280" spans="1:6" ht="27.75" customHeight="1">
      <c r="A280" s="195" t="s">
        <v>1000</v>
      </c>
      <c r="B280" s="378">
        <v>475</v>
      </c>
      <c r="C280" s="263" t="s">
        <v>633</v>
      </c>
      <c r="D280" s="264" t="s">
        <v>716</v>
      </c>
      <c r="E280" s="264" t="s">
        <v>889</v>
      </c>
      <c r="F280" s="439">
        <v>53532</v>
      </c>
    </row>
    <row r="281" spans="1:6" ht="27.75" customHeight="1">
      <c r="A281" s="195" t="s">
        <v>313</v>
      </c>
      <c r="B281" s="378">
        <v>475</v>
      </c>
      <c r="C281" s="263" t="s">
        <v>633</v>
      </c>
      <c r="D281" s="264" t="s">
        <v>1303</v>
      </c>
      <c r="E281" s="264"/>
      <c r="F281" s="439">
        <f>F282+F283+F284</f>
        <v>93369.7</v>
      </c>
    </row>
    <row r="282" spans="1:6" ht="24" customHeight="1">
      <c r="A282" s="195" t="s">
        <v>313</v>
      </c>
      <c r="B282" s="378">
        <v>475</v>
      </c>
      <c r="C282" s="263" t="s">
        <v>633</v>
      </c>
      <c r="D282" s="264" t="s">
        <v>910</v>
      </c>
      <c r="E282" s="264" t="s">
        <v>889</v>
      </c>
      <c r="F282" s="439">
        <v>45180</v>
      </c>
    </row>
    <row r="283" spans="1:6" ht="30.75" customHeight="1">
      <c r="A283" s="195" t="s">
        <v>1174</v>
      </c>
      <c r="B283" s="378">
        <v>475</v>
      </c>
      <c r="C283" s="263" t="s">
        <v>633</v>
      </c>
      <c r="D283" s="264" t="s">
        <v>1177</v>
      </c>
      <c r="E283" s="264" t="s">
        <v>889</v>
      </c>
      <c r="F283" s="439">
        <v>6997</v>
      </c>
    </row>
    <row r="284" spans="1:6" ht="30.75" customHeight="1">
      <c r="A284" s="195" t="s">
        <v>313</v>
      </c>
      <c r="B284" s="378">
        <v>475</v>
      </c>
      <c r="C284" s="263" t="s">
        <v>633</v>
      </c>
      <c r="D284" s="264" t="s">
        <v>1303</v>
      </c>
      <c r="E284" s="264"/>
      <c r="F284" s="439">
        <f>F285+F286+F287</f>
        <v>41192.699999999997</v>
      </c>
    </row>
    <row r="285" spans="1:6" ht="30.75" customHeight="1">
      <c r="A285" s="222" t="s">
        <v>1297</v>
      </c>
      <c r="B285" s="378">
        <v>475</v>
      </c>
      <c r="C285" s="263" t="s">
        <v>633</v>
      </c>
      <c r="D285" s="264" t="s">
        <v>1298</v>
      </c>
      <c r="E285" s="264" t="s">
        <v>1130</v>
      </c>
      <c r="F285" s="277">
        <v>17186.400000000001</v>
      </c>
    </row>
    <row r="286" spans="1:6" ht="30.75" customHeight="1">
      <c r="A286" s="222" t="s">
        <v>1299</v>
      </c>
      <c r="B286" s="378">
        <v>475</v>
      </c>
      <c r="C286" s="263" t="s">
        <v>633</v>
      </c>
      <c r="D286" s="264" t="s">
        <v>1300</v>
      </c>
      <c r="E286" s="264" t="s">
        <v>1130</v>
      </c>
      <c r="F286" s="277">
        <v>17156.3</v>
      </c>
    </row>
    <row r="287" spans="1:6" ht="30.75" customHeight="1">
      <c r="A287" s="222" t="s">
        <v>1301</v>
      </c>
      <c r="B287" s="378">
        <v>475</v>
      </c>
      <c r="C287" s="263" t="s">
        <v>633</v>
      </c>
      <c r="D287" s="264" t="s">
        <v>1302</v>
      </c>
      <c r="E287" s="264" t="s">
        <v>1130</v>
      </c>
      <c r="F287" s="277">
        <v>6850</v>
      </c>
    </row>
    <row r="288" spans="1:6" ht="23.25" customHeight="1">
      <c r="A288" s="234" t="s">
        <v>800</v>
      </c>
      <c r="B288" s="377">
        <v>475</v>
      </c>
      <c r="C288" s="262" t="s">
        <v>779</v>
      </c>
      <c r="D288" s="264"/>
      <c r="E288" s="264"/>
      <c r="F288" s="438">
        <f>SUM(F289)</f>
        <v>41536</v>
      </c>
    </row>
    <row r="289" spans="1:6" ht="40.5" customHeight="1">
      <c r="A289" s="192" t="s">
        <v>432</v>
      </c>
      <c r="B289" s="377">
        <v>475</v>
      </c>
      <c r="C289" s="262" t="s">
        <v>779</v>
      </c>
      <c r="D289" s="262" t="s">
        <v>650</v>
      </c>
      <c r="E289" s="262"/>
      <c r="F289" s="438">
        <f>SUM(F290)</f>
        <v>41536</v>
      </c>
    </row>
    <row r="290" spans="1:6" ht="34.5" customHeight="1">
      <c r="A290" s="102" t="s">
        <v>677</v>
      </c>
      <c r="B290" s="378">
        <v>475</v>
      </c>
      <c r="C290" s="264" t="s">
        <v>779</v>
      </c>
      <c r="D290" s="264" t="s">
        <v>717</v>
      </c>
      <c r="E290" s="264"/>
      <c r="F290" s="439">
        <f>F291+F293</f>
        <v>41536</v>
      </c>
    </row>
    <row r="291" spans="1:6" ht="34.5" customHeight="1">
      <c r="A291" s="241" t="s">
        <v>892</v>
      </c>
      <c r="B291" s="378">
        <v>475</v>
      </c>
      <c r="C291" s="264" t="s">
        <v>779</v>
      </c>
      <c r="D291" s="264" t="s">
        <v>718</v>
      </c>
      <c r="E291" s="264"/>
      <c r="F291" s="439">
        <f>F292</f>
        <v>20791</v>
      </c>
    </row>
    <row r="292" spans="1:6" ht="34.5" customHeight="1">
      <c r="A292" s="195" t="s">
        <v>313</v>
      </c>
      <c r="B292" s="378">
        <v>475</v>
      </c>
      <c r="C292" s="264" t="s">
        <v>779</v>
      </c>
      <c r="D292" s="264" t="s">
        <v>718</v>
      </c>
      <c r="E292" s="264" t="s">
        <v>889</v>
      </c>
      <c r="F292" s="439">
        <v>20791</v>
      </c>
    </row>
    <row r="293" spans="1:6" ht="34.5" customHeight="1">
      <c r="A293" s="241" t="s">
        <v>891</v>
      </c>
      <c r="B293" s="378">
        <v>475</v>
      </c>
      <c r="C293" s="264" t="s">
        <v>779</v>
      </c>
      <c r="D293" s="264" t="s">
        <v>890</v>
      </c>
      <c r="E293" s="264"/>
      <c r="F293" s="439">
        <f>F294</f>
        <v>20745</v>
      </c>
    </row>
    <row r="294" spans="1:6" ht="27" customHeight="1">
      <c r="A294" s="195" t="s">
        <v>313</v>
      </c>
      <c r="B294" s="378">
        <v>475</v>
      </c>
      <c r="C294" s="264" t="s">
        <v>779</v>
      </c>
      <c r="D294" s="264" t="s">
        <v>890</v>
      </c>
      <c r="E294" s="264" t="s">
        <v>889</v>
      </c>
      <c r="F294" s="439">
        <v>20745</v>
      </c>
    </row>
    <row r="295" spans="1:6" ht="24" customHeight="1">
      <c r="A295" s="192" t="s">
        <v>201</v>
      </c>
      <c r="B295" s="377">
        <v>475</v>
      </c>
      <c r="C295" s="261" t="s">
        <v>146</v>
      </c>
      <c r="D295" s="262"/>
      <c r="E295" s="262"/>
      <c r="F295" s="438">
        <f>SUM(F301,F298)</f>
        <v>11757</v>
      </c>
    </row>
    <row r="296" spans="1:6" ht="38.25" customHeight="1">
      <c r="A296" s="192" t="s">
        <v>1229</v>
      </c>
      <c r="B296" s="377">
        <v>475</v>
      </c>
      <c r="C296" s="261" t="s">
        <v>146</v>
      </c>
      <c r="D296" s="262" t="s">
        <v>652</v>
      </c>
      <c r="E296" s="262"/>
      <c r="F296" s="438">
        <f>SUM(F298)</f>
        <v>8540</v>
      </c>
    </row>
    <row r="297" spans="1:6" ht="39" customHeight="1">
      <c r="A297" s="102" t="s">
        <v>721</v>
      </c>
      <c r="B297" s="378">
        <v>475</v>
      </c>
      <c r="C297" s="263" t="s">
        <v>146</v>
      </c>
      <c r="D297" s="264" t="s">
        <v>751</v>
      </c>
      <c r="E297" s="264"/>
      <c r="F297" s="439">
        <f>SUM(F298)</f>
        <v>8540</v>
      </c>
    </row>
    <row r="298" spans="1:6" ht="45" customHeight="1">
      <c r="A298" s="102" t="s">
        <v>433</v>
      </c>
      <c r="B298" s="378">
        <v>475</v>
      </c>
      <c r="C298" s="263" t="s">
        <v>146</v>
      </c>
      <c r="D298" s="264" t="s">
        <v>722</v>
      </c>
      <c r="E298" s="264"/>
      <c r="F298" s="439">
        <f>SUM(F299:F300)</f>
        <v>8540</v>
      </c>
    </row>
    <row r="299" spans="1:6" ht="30" customHeight="1">
      <c r="A299" s="241" t="s">
        <v>314</v>
      </c>
      <c r="B299" s="378">
        <v>475</v>
      </c>
      <c r="C299" s="263" t="s">
        <v>146</v>
      </c>
      <c r="D299" s="264" t="s">
        <v>722</v>
      </c>
      <c r="E299" s="264" t="s">
        <v>311</v>
      </c>
      <c r="F299" s="439">
        <v>6504</v>
      </c>
    </row>
    <row r="300" spans="1:6" ht="36.75" customHeight="1">
      <c r="A300" s="102" t="s">
        <v>422</v>
      </c>
      <c r="B300" s="378">
        <v>475</v>
      </c>
      <c r="C300" s="263" t="s">
        <v>146</v>
      </c>
      <c r="D300" s="264" t="s">
        <v>722</v>
      </c>
      <c r="E300" s="264" t="s">
        <v>421</v>
      </c>
      <c r="F300" s="439">
        <v>2036</v>
      </c>
    </row>
    <row r="301" spans="1:6" ht="19.5" customHeight="1">
      <c r="A301" s="192" t="s">
        <v>538</v>
      </c>
      <c r="B301" s="377">
        <v>475</v>
      </c>
      <c r="C301" s="261" t="s">
        <v>146</v>
      </c>
      <c r="D301" s="262" t="s">
        <v>496</v>
      </c>
      <c r="E301" s="262"/>
      <c r="F301" s="438">
        <f>SUM(F302)</f>
        <v>3217</v>
      </c>
    </row>
    <row r="302" spans="1:6" ht="35.25" customHeight="1">
      <c r="A302" s="219" t="s">
        <v>54</v>
      </c>
      <c r="B302" s="378">
        <v>475</v>
      </c>
      <c r="C302" s="263" t="s">
        <v>146</v>
      </c>
      <c r="D302" s="264" t="s">
        <v>655</v>
      </c>
      <c r="E302" s="264"/>
      <c r="F302" s="439">
        <f>SUM(F305,F303)</f>
        <v>3217</v>
      </c>
    </row>
    <row r="303" spans="1:6" ht="29.25" customHeight="1">
      <c r="A303" s="102" t="s">
        <v>424</v>
      </c>
      <c r="B303" s="378">
        <v>475</v>
      </c>
      <c r="C303" s="263" t="s">
        <v>146</v>
      </c>
      <c r="D303" s="264" t="s">
        <v>656</v>
      </c>
      <c r="E303" s="264"/>
      <c r="F303" s="439">
        <f>SUM(F304)</f>
        <v>2707</v>
      </c>
    </row>
    <row r="304" spans="1:6" ht="38.25" customHeight="1">
      <c r="A304" s="102" t="s">
        <v>426</v>
      </c>
      <c r="B304" s="378">
        <v>475</v>
      </c>
      <c r="C304" s="263" t="s">
        <v>146</v>
      </c>
      <c r="D304" s="264" t="s">
        <v>656</v>
      </c>
      <c r="E304" s="264" t="s">
        <v>425</v>
      </c>
      <c r="F304" s="439">
        <v>2707</v>
      </c>
    </row>
    <row r="305" spans="1:6" ht="15">
      <c r="A305" s="102" t="s">
        <v>377</v>
      </c>
      <c r="B305" s="378">
        <v>475</v>
      </c>
      <c r="C305" s="263" t="s">
        <v>146</v>
      </c>
      <c r="D305" s="264" t="s">
        <v>657</v>
      </c>
      <c r="E305" s="264"/>
      <c r="F305" s="439">
        <f>SUM(F306)</f>
        <v>510</v>
      </c>
    </row>
    <row r="306" spans="1:6" ht="32.25" customHeight="1">
      <c r="A306" s="102" t="s">
        <v>422</v>
      </c>
      <c r="B306" s="378">
        <v>475</v>
      </c>
      <c r="C306" s="263" t="s">
        <v>146</v>
      </c>
      <c r="D306" s="264" t="s">
        <v>657</v>
      </c>
      <c r="E306" s="264" t="s">
        <v>421</v>
      </c>
      <c r="F306" s="439">
        <v>510</v>
      </c>
    </row>
    <row r="307" spans="1:6" ht="30" customHeight="1">
      <c r="A307" s="192" t="s">
        <v>242</v>
      </c>
      <c r="B307" s="377">
        <v>475</v>
      </c>
      <c r="C307" s="261" t="s">
        <v>228</v>
      </c>
      <c r="D307" s="264"/>
      <c r="E307" s="264"/>
      <c r="F307" s="438">
        <f>F308</f>
        <v>1876.2</v>
      </c>
    </row>
    <row r="308" spans="1:6" ht="25.5">
      <c r="A308" s="358" t="s">
        <v>1254</v>
      </c>
      <c r="B308" s="377">
        <v>475</v>
      </c>
      <c r="C308" s="261" t="s">
        <v>228</v>
      </c>
      <c r="D308" s="262" t="s">
        <v>533</v>
      </c>
      <c r="E308" s="262"/>
      <c r="F308" s="438">
        <f t="shared" ref="F308:F311" si="11">SUM(F309)</f>
        <v>1876.2</v>
      </c>
    </row>
    <row r="309" spans="1:6" ht="20.25" customHeight="1">
      <c r="A309" s="222" t="s">
        <v>20</v>
      </c>
      <c r="B309" s="378">
        <v>475</v>
      </c>
      <c r="C309" s="263" t="s">
        <v>228</v>
      </c>
      <c r="D309" s="264" t="s">
        <v>663</v>
      </c>
      <c r="E309" s="264"/>
      <c r="F309" s="439">
        <f t="shared" si="11"/>
        <v>1876.2</v>
      </c>
    </row>
    <row r="310" spans="1:6" ht="30" customHeight="1">
      <c r="A310" s="222" t="s">
        <v>730</v>
      </c>
      <c r="B310" s="378">
        <v>475</v>
      </c>
      <c r="C310" s="263" t="s">
        <v>228</v>
      </c>
      <c r="D310" s="264" t="s">
        <v>731</v>
      </c>
      <c r="E310" s="264"/>
      <c r="F310" s="439">
        <f t="shared" si="11"/>
        <v>1876.2</v>
      </c>
    </row>
    <row r="311" spans="1:6" ht="63.75">
      <c r="A311" s="102" t="s">
        <v>9</v>
      </c>
      <c r="B311" s="378">
        <v>475</v>
      </c>
      <c r="C311" s="263" t="s">
        <v>228</v>
      </c>
      <c r="D311" s="264" t="s">
        <v>732</v>
      </c>
      <c r="E311" s="264"/>
      <c r="F311" s="439">
        <f t="shared" si="11"/>
        <v>1876.2</v>
      </c>
    </row>
    <row r="312" spans="1:6" ht="15">
      <c r="A312" s="102" t="s">
        <v>313</v>
      </c>
      <c r="B312" s="378">
        <v>475</v>
      </c>
      <c r="C312" s="263" t="s">
        <v>228</v>
      </c>
      <c r="D312" s="264" t="s">
        <v>732</v>
      </c>
      <c r="E312" s="264" t="s">
        <v>889</v>
      </c>
      <c r="F312" s="277">
        <v>1876.2</v>
      </c>
    </row>
    <row r="313" spans="1:6">
      <c r="A313" s="213" t="s">
        <v>241</v>
      </c>
      <c r="B313" s="377">
        <v>475</v>
      </c>
      <c r="C313" s="261" t="s">
        <v>223</v>
      </c>
      <c r="D313" s="262"/>
      <c r="E313" s="262"/>
      <c r="F313" s="438">
        <f>SUM(F314)</f>
        <v>3200</v>
      </c>
    </row>
    <row r="314" spans="1:6" ht="25.5">
      <c r="A314" s="362" t="s">
        <v>1254</v>
      </c>
      <c r="B314" s="377">
        <v>475</v>
      </c>
      <c r="C314" s="261" t="s">
        <v>223</v>
      </c>
      <c r="D314" s="262" t="s">
        <v>533</v>
      </c>
      <c r="E314" s="264"/>
      <c r="F314" s="438">
        <f>SUM(F315)</f>
        <v>3200</v>
      </c>
    </row>
    <row r="315" spans="1:6" ht="15">
      <c r="A315" s="222" t="s">
        <v>74</v>
      </c>
      <c r="B315" s="378">
        <v>475</v>
      </c>
      <c r="C315" s="263" t="s">
        <v>223</v>
      </c>
      <c r="D315" s="264" t="s">
        <v>664</v>
      </c>
      <c r="E315" s="264"/>
      <c r="F315" s="439">
        <f t="shared" ref="F315:F317" si="12">F316</f>
        <v>3200</v>
      </c>
    </row>
    <row r="316" spans="1:6" ht="30" customHeight="1">
      <c r="A316" s="222" t="s">
        <v>730</v>
      </c>
      <c r="B316" s="378">
        <v>475</v>
      </c>
      <c r="C316" s="263" t="s">
        <v>223</v>
      </c>
      <c r="D316" s="264" t="s">
        <v>733</v>
      </c>
      <c r="E316" s="264"/>
      <c r="F316" s="439">
        <f t="shared" si="12"/>
        <v>3200</v>
      </c>
    </row>
    <row r="317" spans="1:6" ht="72">
      <c r="A317" s="257" t="s">
        <v>547</v>
      </c>
      <c r="B317" s="378">
        <v>475</v>
      </c>
      <c r="C317" s="263" t="s">
        <v>223</v>
      </c>
      <c r="D317" s="264" t="s">
        <v>734</v>
      </c>
      <c r="E317" s="262"/>
      <c r="F317" s="439">
        <f t="shared" si="12"/>
        <v>3200</v>
      </c>
    </row>
    <row r="318" spans="1:6" ht="15">
      <c r="A318" s="102" t="s">
        <v>313</v>
      </c>
      <c r="B318" s="378">
        <v>475</v>
      </c>
      <c r="C318" s="263" t="s">
        <v>223</v>
      </c>
      <c r="D318" s="264" t="s">
        <v>734</v>
      </c>
      <c r="E318" s="264" t="s">
        <v>827</v>
      </c>
      <c r="F318" s="277">
        <v>3200</v>
      </c>
    </row>
    <row r="319" spans="1:6" ht="25.5">
      <c r="A319" s="256" t="s">
        <v>224</v>
      </c>
      <c r="B319" s="377">
        <v>476</v>
      </c>
      <c r="C319" s="263"/>
      <c r="D319" s="264"/>
      <c r="E319" s="264"/>
      <c r="F319" s="438">
        <f>SUM(F325+F320)</f>
        <v>19136</v>
      </c>
    </row>
    <row r="320" spans="1:6">
      <c r="A320" s="192" t="s">
        <v>567</v>
      </c>
      <c r="B320" s="377">
        <v>476</v>
      </c>
      <c r="C320" s="261" t="s">
        <v>225</v>
      </c>
      <c r="D320" s="262"/>
      <c r="E320" s="262"/>
      <c r="F320" s="438">
        <f>SUM(F321)</f>
        <v>650</v>
      </c>
    </row>
    <row r="321" spans="1:6" ht="38.25">
      <c r="A321" s="358" t="s">
        <v>1227</v>
      </c>
      <c r="B321" s="377">
        <v>476</v>
      </c>
      <c r="C321" s="261" t="s">
        <v>225</v>
      </c>
      <c r="D321" s="262" t="s">
        <v>665</v>
      </c>
      <c r="E321" s="262"/>
      <c r="F321" s="438">
        <f>SUM(F323)</f>
        <v>650</v>
      </c>
    </row>
    <row r="322" spans="1:6" ht="25.5">
      <c r="A322" s="222" t="s">
        <v>719</v>
      </c>
      <c r="B322" s="378">
        <v>476</v>
      </c>
      <c r="C322" s="263" t="s">
        <v>225</v>
      </c>
      <c r="D322" s="264" t="s">
        <v>729</v>
      </c>
      <c r="E322" s="262"/>
      <c r="F322" s="439">
        <f>F323</f>
        <v>650</v>
      </c>
    </row>
    <row r="323" spans="1:6" ht="15">
      <c r="A323" s="102" t="s">
        <v>19</v>
      </c>
      <c r="B323" s="378">
        <v>476</v>
      </c>
      <c r="C323" s="263" t="s">
        <v>225</v>
      </c>
      <c r="D323" s="264" t="s">
        <v>720</v>
      </c>
      <c r="E323" s="264"/>
      <c r="F323" s="439">
        <f>SUM(F324)</f>
        <v>650</v>
      </c>
    </row>
    <row r="324" spans="1:6" ht="25.5">
      <c r="A324" s="195" t="s">
        <v>422</v>
      </c>
      <c r="B324" s="378">
        <v>476</v>
      </c>
      <c r="C324" s="263" t="s">
        <v>225</v>
      </c>
      <c r="D324" s="264" t="s">
        <v>720</v>
      </c>
      <c r="E324" s="264" t="s">
        <v>421</v>
      </c>
      <c r="F324" s="439">
        <v>650</v>
      </c>
    </row>
    <row r="325" spans="1:6">
      <c r="A325" s="192" t="s">
        <v>349</v>
      </c>
      <c r="B325" s="377">
        <v>476</v>
      </c>
      <c r="C325" s="261" t="s">
        <v>226</v>
      </c>
      <c r="D325" s="262"/>
      <c r="E325" s="262"/>
      <c r="F325" s="438">
        <f>SUM(F326)</f>
        <v>18486</v>
      </c>
    </row>
    <row r="326" spans="1:6">
      <c r="A326" s="192" t="s">
        <v>227</v>
      </c>
      <c r="B326" s="377">
        <v>476</v>
      </c>
      <c r="C326" s="261" t="s">
        <v>626</v>
      </c>
      <c r="D326" s="262"/>
      <c r="E326" s="262"/>
      <c r="F326" s="438">
        <f>SUM(F327)</f>
        <v>18486</v>
      </c>
    </row>
    <row r="327" spans="1:6" ht="38.25">
      <c r="A327" s="358" t="s">
        <v>1227</v>
      </c>
      <c r="B327" s="377">
        <v>476</v>
      </c>
      <c r="C327" s="261" t="s">
        <v>626</v>
      </c>
      <c r="D327" s="262" t="s">
        <v>665</v>
      </c>
      <c r="E327" s="262"/>
      <c r="F327" s="438">
        <f>SUM(F331,F329,F333)</f>
        <v>18486</v>
      </c>
    </row>
    <row r="328" spans="1:6" ht="25.5">
      <c r="A328" s="219" t="s">
        <v>728</v>
      </c>
      <c r="B328" s="378">
        <v>476</v>
      </c>
      <c r="C328" s="263" t="s">
        <v>626</v>
      </c>
      <c r="D328" s="264" t="s">
        <v>761</v>
      </c>
      <c r="E328" s="262"/>
      <c r="F328" s="439">
        <f>SUM(F330,F332,F333)</f>
        <v>18486</v>
      </c>
    </row>
    <row r="329" spans="1:6" ht="15">
      <c r="A329" s="258" t="s">
        <v>771</v>
      </c>
      <c r="B329" s="264" t="s">
        <v>495</v>
      </c>
      <c r="C329" s="264" t="s">
        <v>626</v>
      </c>
      <c r="D329" s="264" t="s">
        <v>762</v>
      </c>
      <c r="E329" s="264"/>
      <c r="F329" s="439">
        <f>SUM(F330)</f>
        <v>2200</v>
      </c>
    </row>
    <row r="330" spans="1:6" ht="25.5">
      <c r="A330" s="195" t="s">
        <v>422</v>
      </c>
      <c r="B330" s="264" t="s">
        <v>495</v>
      </c>
      <c r="C330" s="264" t="s">
        <v>626</v>
      </c>
      <c r="D330" s="264" t="s">
        <v>762</v>
      </c>
      <c r="E330" s="264" t="s">
        <v>421</v>
      </c>
      <c r="F330" s="439">
        <v>2200</v>
      </c>
    </row>
    <row r="331" spans="1:6" ht="15">
      <c r="A331" s="258" t="s">
        <v>770</v>
      </c>
      <c r="B331" s="264" t="s">
        <v>495</v>
      </c>
      <c r="C331" s="264" t="s">
        <v>626</v>
      </c>
      <c r="D331" s="264" t="s">
        <v>763</v>
      </c>
      <c r="E331" s="264"/>
      <c r="F331" s="439">
        <f>F332</f>
        <v>1476</v>
      </c>
    </row>
    <row r="332" spans="1:6" ht="15">
      <c r="A332" s="102" t="s">
        <v>769</v>
      </c>
      <c r="B332" s="378">
        <v>476</v>
      </c>
      <c r="C332" s="263" t="s">
        <v>626</v>
      </c>
      <c r="D332" s="264" t="s">
        <v>763</v>
      </c>
      <c r="E332" s="264" t="s">
        <v>767</v>
      </c>
      <c r="F332" s="439">
        <v>1476</v>
      </c>
    </row>
    <row r="333" spans="1:6" ht="15">
      <c r="A333" s="258" t="s">
        <v>799</v>
      </c>
      <c r="B333" s="378">
        <v>476</v>
      </c>
      <c r="C333" s="263" t="s">
        <v>626</v>
      </c>
      <c r="D333" s="264" t="s">
        <v>912</v>
      </c>
      <c r="E333" s="264"/>
      <c r="F333" s="439">
        <f>F337+F338+F334</f>
        <v>14810</v>
      </c>
    </row>
    <row r="334" spans="1:6" ht="25.5">
      <c r="A334" s="192" t="s">
        <v>432</v>
      </c>
      <c r="B334" s="378">
        <v>476</v>
      </c>
      <c r="C334" s="264" t="s">
        <v>779</v>
      </c>
      <c r="D334" s="264"/>
      <c r="E334" s="264"/>
      <c r="F334" s="439">
        <f>F335</f>
        <v>1792</v>
      </c>
    </row>
    <row r="335" spans="1:6" ht="25.5">
      <c r="A335" s="195" t="s">
        <v>1171</v>
      </c>
      <c r="B335" s="378">
        <v>476</v>
      </c>
      <c r="C335" s="264" t="s">
        <v>779</v>
      </c>
      <c r="D335" s="270" t="s">
        <v>1172</v>
      </c>
      <c r="E335" s="264"/>
      <c r="F335" s="439">
        <f>F336</f>
        <v>1792</v>
      </c>
    </row>
    <row r="336" spans="1:6" ht="15">
      <c r="A336" s="252" t="s">
        <v>769</v>
      </c>
      <c r="B336" s="378">
        <v>476</v>
      </c>
      <c r="C336" s="264" t="s">
        <v>779</v>
      </c>
      <c r="D336" s="270" t="s">
        <v>1172</v>
      </c>
      <c r="E336" s="264" t="s">
        <v>767</v>
      </c>
      <c r="F336" s="439">
        <v>1792</v>
      </c>
    </row>
    <row r="337" spans="1:6" ht="15">
      <c r="A337" s="102" t="s">
        <v>769</v>
      </c>
      <c r="B337" s="378">
        <v>476</v>
      </c>
      <c r="C337" s="263" t="s">
        <v>626</v>
      </c>
      <c r="D337" s="264" t="s">
        <v>764</v>
      </c>
      <c r="E337" s="264" t="s">
        <v>767</v>
      </c>
      <c r="F337" s="439">
        <v>12518</v>
      </c>
    </row>
    <row r="338" spans="1:6" ht="15">
      <c r="A338" s="102" t="s">
        <v>911</v>
      </c>
      <c r="B338" s="378">
        <v>476</v>
      </c>
      <c r="C338" s="263" t="s">
        <v>626</v>
      </c>
      <c r="D338" s="264" t="s">
        <v>913</v>
      </c>
      <c r="E338" s="264" t="s">
        <v>767</v>
      </c>
      <c r="F338" s="439">
        <v>500</v>
      </c>
    </row>
    <row r="339" spans="1:6" ht="15.75" customHeight="1">
      <c r="A339" s="233" t="s">
        <v>229</v>
      </c>
      <c r="B339" s="299">
        <v>477</v>
      </c>
      <c r="C339" s="263"/>
      <c r="D339" s="264"/>
      <c r="E339" s="264"/>
      <c r="F339" s="448">
        <f>SUM(F340,F349)</f>
        <v>98134.000000000015</v>
      </c>
    </row>
    <row r="340" spans="1:6">
      <c r="A340" s="237" t="s">
        <v>348</v>
      </c>
      <c r="B340" s="299">
        <v>477</v>
      </c>
      <c r="C340" s="261" t="s">
        <v>347</v>
      </c>
      <c r="D340" s="264"/>
      <c r="E340" s="264"/>
      <c r="F340" s="438">
        <f t="shared" ref="F340:F342" si="13">SUM(F341)</f>
        <v>28095.3</v>
      </c>
    </row>
    <row r="341" spans="1:6">
      <c r="A341" s="234" t="s">
        <v>566</v>
      </c>
      <c r="B341" s="299">
        <v>477</v>
      </c>
      <c r="C341" s="262" t="s">
        <v>779</v>
      </c>
      <c r="D341" s="262"/>
      <c r="E341" s="262"/>
      <c r="F341" s="438">
        <f t="shared" si="13"/>
        <v>28095.3</v>
      </c>
    </row>
    <row r="342" spans="1:6" ht="38.25">
      <c r="A342" s="234" t="s">
        <v>1230</v>
      </c>
      <c r="B342" s="299">
        <v>477</v>
      </c>
      <c r="C342" s="262" t="s">
        <v>779</v>
      </c>
      <c r="D342" s="262" t="s">
        <v>647</v>
      </c>
      <c r="E342" s="264"/>
      <c r="F342" s="438">
        <f t="shared" si="13"/>
        <v>28095.3</v>
      </c>
    </row>
    <row r="343" spans="1:6" ht="25.5">
      <c r="A343" s="234" t="s">
        <v>13</v>
      </c>
      <c r="B343" s="299">
        <v>477</v>
      </c>
      <c r="C343" s="262" t="s">
        <v>779</v>
      </c>
      <c r="D343" s="262" t="s">
        <v>648</v>
      </c>
      <c r="E343" s="262"/>
      <c r="F343" s="438">
        <f>F344</f>
        <v>28095.3</v>
      </c>
    </row>
    <row r="344" spans="1:6" ht="15">
      <c r="A344" s="241" t="s">
        <v>744</v>
      </c>
      <c r="B344" s="367">
        <v>477</v>
      </c>
      <c r="C344" s="264" t="s">
        <v>779</v>
      </c>
      <c r="D344" s="264" t="s">
        <v>745</v>
      </c>
      <c r="E344" s="264"/>
      <c r="F344" s="439">
        <f>F345+F347+F348</f>
        <v>28095.3</v>
      </c>
    </row>
    <row r="345" spans="1:6" ht="25.5">
      <c r="A345" s="195" t="s">
        <v>14</v>
      </c>
      <c r="B345" s="367">
        <v>477</v>
      </c>
      <c r="C345" s="264" t="s">
        <v>779</v>
      </c>
      <c r="D345" s="264" t="s">
        <v>746</v>
      </c>
      <c r="E345" s="262"/>
      <c r="F345" s="439">
        <f>SUM(F346)</f>
        <v>20688</v>
      </c>
    </row>
    <row r="346" spans="1:6" ht="15">
      <c r="A346" s="195" t="s">
        <v>313</v>
      </c>
      <c r="B346" s="367">
        <v>477</v>
      </c>
      <c r="C346" s="264" t="s">
        <v>779</v>
      </c>
      <c r="D346" s="264" t="s">
        <v>746</v>
      </c>
      <c r="E346" s="264" t="s">
        <v>312</v>
      </c>
      <c r="F346" s="439">
        <v>20688</v>
      </c>
    </row>
    <row r="347" spans="1:6" ht="15">
      <c r="A347" s="195" t="s">
        <v>1183</v>
      </c>
      <c r="B347" s="367">
        <v>477</v>
      </c>
      <c r="C347" s="263" t="s">
        <v>232</v>
      </c>
      <c r="D347" s="264" t="s">
        <v>1342</v>
      </c>
      <c r="E347" s="264" t="s">
        <v>1130</v>
      </c>
      <c r="F347" s="277">
        <v>7406.3</v>
      </c>
    </row>
    <row r="348" spans="1:6" ht="15">
      <c r="A348" s="195" t="s">
        <v>1128</v>
      </c>
      <c r="B348" s="367">
        <v>477</v>
      </c>
      <c r="C348" s="263" t="s">
        <v>232</v>
      </c>
      <c r="D348" s="447" t="s">
        <v>1343</v>
      </c>
      <c r="E348" s="264" t="s">
        <v>1130</v>
      </c>
      <c r="F348" s="439">
        <v>1</v>
      </c>
    </row>
    <row r="349" spans="1:6">
      <c r="A349" s="192" t="s">
        <v>230</v>
      </c>
      <c r="B349" s="299">
        <v>477</v>
      </c>
      <c r="C349" s="261" t="s">
        <v>231</v>
      </c>
      <c r="D349" s="262"/>
      <c r="E349" s="262"/>
      <c r="F349" s="438">
        <f>SUM(F350,F373)</f>
        <v>70038.700000000012</v>
      </c>
    </row>
    <row r="350" spans="1:6">
      <c r="A350" s="192" t="s">
        <v>564</v>
      </c>
      <c r="B350" s="299">
        <v>477</v>
      </c>
      <c r="C350" s="261" t="s">
        <v>232</v>
      </c>
      <c r="D350" s="262"/>
      <c r="E350" s="262"/>
      <c r="F350" s="438">
        <f>SUM(F351)</f>
        <v>62573.700000000004</v>
      </c>
    </row>
    <row r="351" spans="1:6" ht="25.5">
      <c r="A351" s="234" t="s">
        <v>15</v>
      </c>
      <c r="B351" s="299">
        <v>477</v>
      </c>
      <c r="C351" s="261" t="s">
        <v>232</v>
      </c>
      <c r="D351" s="262" t="s">
        <v>658</v>
      </c>
      <c r="E351" s="262"/>
      <c r="F351" s="438">
        <f>SUM(F352,F362,F367)</f>
        <v>62573.700000000004</v>
      </c>
    </row>
    <row r="352" spans="1:6" ht="25.5">
      <c r="A352" s="195" t="s">
        <v>741</v>
      </c>
      <c r="B352" s="367">
        <v>477</v>
      </c>
      <c r="C352" s="263" t="s">
        <v>232</v>
      </c>
      <c r="D352" s="264" t="s">
        <v>735</v>
      </c>
      <c r="E352" s="262"/>
      <c r="F352" s="439">
        <f>F353+F355+F357</f>
        <v>35878.800000000003</v>
      </c>
    </row>
    <row r="353" spans="1:6" ht="38.25">
      <c r="A353" s="96" t="s">
        <v>545</v>
      </c>
      <c r="B353" s="299">
        <v>477</v>
      </c>
      <c r="C353" s="261" t="s">
        <v>232</v>
      </c>
      <c r="D353" s="262" t="s">
        <v>742</v>
      </c>
      <c r="E353" s="262"/>
      <c r="F353" s="438">
        <f>SUM(F354)</f>
        <v>27019</v>
      </c>
    </row>
    <row r="354" spans="1:6" ht="15">
      <c r="A354" s="195" t="s">
        <v>313</v>
      </c>
      <c r="B354" s="367">
        <v>477</v>
      </c>
      <c r="C354" s="263" t="s">
        <v>232</v>
      </c>
      <c r="D354" s="264" t="s">
        <v>742</v>
      </c>
      <c r="E354" s="264" t="s">
        <v>312</v>
      </c>
      <c r="F354" s="277">
        <v>27019</v>
      </c>
    </row>
    <row r="355" spans="1:6" ht="25.5">
      <c r="A355" s="234" t="s">
        <v>16</v>
      </c>
      <c r="B355" s="299">
        <v>477</v>
      </c>
      <c r="C355" s="261" t="s">
        <v>232</v>
      </c>
      <c r="D355" s="262" t="s">
        <v>743</v>
      </c>
      <c r="E355" s="262"/>
      <c r="F355" s="438">
        <f>F356</f>
        <v>8000</v>
      </c>
    </row>
    <row r="356" spans="1:6" ht="15">
      <c r="A356" s="195" t="s">
        <v>313</v>
      </c>
      <c r="B356" s="367">
        <v>477</v>
      </c>
      <c r="C356" s="263" t="s">
        <v>232</v>
      </c>
      <c r="D356" s="264" t="s">
        <v>743</v>
      </c>
      <c r="E356" s="264" t="s">
        <v>889</v>
      </c>
      <c r="F356" s="439">
        <v>8000</v>
      </c>
    </row>
    <row r="357" spans="1:6" ht="15">
      <c r="A357" s="195" t="s">
        <v>1168</v>
      </c>
      <c r="B357" s="367">
        <v>477</v>
      </c>
      <c r="C357" s="263" t="s">
        <v>232</v>
      </c>
      <c r="D357" s="264"/>
      <c r="E357" s="264"/>
      <c r="F357" s="439">
        <f>F358+F359+F360+F361</f>
        <v>859.8</v>
      </c>
    </row>
    <row r="358" spans="1:6" ht="15" hidden="1">
      <c r="A358" s="195"/>
      <c r="B358" s="367"/>
      <c r="C358" s="263"/>
      <c r="D358" s="264"/>
      <c r="E358" s="264"/>
      <c r="F358" s="277"/>
    </row>
    <row r="359" spans="1:6" ht="15" hidden="1">
      <c r="A359" s="195"/>
      <c r="B359" s="367"/>
      <c r="C359" s="263"/>
      <c r="D359" s="264"/>
      <c r="E359" s="264"/>
      <c r="F359" s="439"/>
    </row>
    <row r="360" spans="1:6" ht="15">
      <c r="A360" s="195" t="s">
        <v>1183</v>
      </c>
      <c r="B360" s="367">
        <v>477</v>
      </c>
      <c r="C360" s="263" t="s">
        <v>232</v>
      </c>
      <c r="D360" s="264" t="s">
        <v>1175</v>
      </c>
      <c r="E360" s="264" t="s">
        <v>1130</v>
      </c>
      <c r="F360" s="439">
        <v>858.8</v>
      </c>
    </row>
    <row r="361" spans="1:6" ht="15">
      <c r="A361" s="195" t="s">
        <v>1128</v>
      </c>
      <c r="B361" s="367">
        <v>477</v>
      </c>
      <c r="C361" s="263" t="s">
        <v>232</v>
      </c>
      <c r="D361" s="447" t="s">
        <v>1176</v>
      </c>
      <c r="E361" s="264" t="s">
        <v>1130</v>
      </c>
      <c r="F361" s="439">
        <v>1</v>
      </c>
    </row>
    <row r="362" spans="1:6">
      <c r="A362" s="234" t="s">
        <v>740</v>
      </c>
      <c r="B362" s="299">
        <v>477</v>
      </c>
      <c r="C362" s="261" t="s">
        <v>232</v>
      </c>
      <c r="D362" s="262" t="s">
        <v>736</v>
      </c>
      <c r="E362" s="264"/>
      <c r="F362" s="438">
        <f>SUM(F363)+F365+F366</f>
        <v>7494.9</v>
      </c>
    </row>
    <row r="363" spans="1:6" ht="15" customHeight="1">
      <c r="A363" s="195" t="s">
        <v>17</v>
      </c>
      <c r="B363" s="367">
        <v>477</v>
      </c>
      <c r="C363" s="263" t="s">
        <v>232</v>
      </c>
      <c r="D363" s="264" t="s">
        <v>749</v>
      </c>
      <c r="E363" s="264"/>
      <c r="F363" s="439">
        <f>SUM(F364)</f>
        <v>5620</v>
      </c>
    </row>
    <row r="364" spans="1:6" ht="17.25" customHeight="1">
      <c r="A364" s="195" t="s">
        <v>313</v>
      </c>
      <c r="B364" s="367">
        <v>477</v>
      </c>
      <c r="C364" s="263" t="s">
        <v>232</v>
      </c>
      <c r="D364" s="264" t="s">
        <v>749</v>
      </c>
      <c r="E364" s="264" t="s">
        <v>312</v>
      </c>
      <c r="F364" s="439">
        <v>5620</v>
      </c>
    </row>
    <row r="365" spans="1:6" ht="17.25" customHeight="1">
      <c r="A365" s="195" t="s">
        <v>1183</v>
      </c>
      <c r="B365" s="367">
        <v>477</v>
      </c>
      <c r="C365" s="263" t="s">
        <v>232</v>
      </c>
      <c r="D365" s="264" t="s">
        <v>1352</v>
      </c>
      <c r="E365" s="264" t="s">
        <v>312</v>
      </c>
      <c r="F365" s="439">
        <v>1873.9</v>
      </c>
    </row>
    <row r="366" spans="1:6" ht="17.25" customHeight="1">
      <c r="A366" s="195" t="s">
        <v>1128</v>
      </c>
      <c r="B366" s="367">
        <v>477</v>
      </c>
      <c r="C366" s="263" t="s">
        <v>232</v>
      </c>
      <c r="D366" s="447" t="s">
        <v>1353</v>
      </c>
      <c r="E366" s="264" t="s">
        <v>312</v>
      </c>
      <c r="F366" s="439">
        <v>1</v>
      </c>
    </row>
    <row r="367" spans="1:6" ht="24" customHeight="1">
      <c r="A367" s="234" t="s">
        <v>737</v>
      </c>
      <c r="B367" s="299">
        <v>477</v>
      </c>
      <c r="C367" s="261" t="s">
        <v>232</v>
      </c>
      <c r="D367" s="262" t="s">
        <v>739</v>
      </c>
      <c r="E367" s="264"/>
      <c r="F367" s="438">
        <f>SUM(F368)+F370</f>
        <v>19200</v>
      </c>
    </row>
    <row r="368" spans="1:6" ht="22.5" customHeight="1">
      <c r="A368" s="234" t="s">
        <v>18</v>
      </c>
      <c r="B368" s="367">
        <v>477</v>
      </c>
      <c r="C368" s="263" t="s">
        <v>232</v>
      </c>
      <c r="D368" s="264" t="s">
        <v>738</v>
      </c>
      <c r="E368" s="264"/>
      <c r="F368" s="439">
        <f>F369</f>
        <v>19200</v>
      </c>
    </row>
    <row r="369" spans="1:6" ht="21.75" customHeight="1">
      <c r="A369" s="195" t="s">
        <v>313</v>
      </c>
      <c r="B369" s="367">
        <v>477</v>
      </c>
      <c r="C369" s="263" t="s">
        <v>232</v>
      </c>
      <c r="D369" s="264" t="s">
        <v>738</v>
      </c>
      <c r="E369" s="264" t="s">
        <v>889</v>
      </c>
      <c r="F369" s="439">
        <v>19200</v>
      </c>
    </row>
    <row r="370" spans="1:6" ht="25.5" hidden="1">
      <c r="A370" s="195" t="s">
        <v>1167</v>
      </c>
      <c r="B370" s="367">
        <v>477</v>
      </c>
      <c r="C370" s="263" t="s">
        <v>232</v>
      </c>
      <c r="D370" s="264"/>
      <c r="E370" s="264"/>
      <c r="F370" s="439">
        <f>F371+F372</f>
        <v>0</v>
      </c>
    </row>
    <row r="371" spans="1:6" ht="15" hidden="1">
      <c r="A371" s="195" t="s">
        <v>1183</v>
      </c>
      <c r="B371" s="367">
        <v>477</v>
      </c>
      <c r="C371" s="263" t="s">
        <v>232</v>
      </c>
      <c r="D371" s="264" t="s">
        <v>1166</v>
      </c>
      <c r="E371" s="264" t="s">
        <v>1130</v>
      </c>
      <c r="F371" s="439">
        <v>0</v>
      </c>
    </row>
    <row r="372" spans="1:6" ht="15" hidden="1">
      <c r="A372" s="195" t="s">
        <v>1128</v>
      </c>
      <c r="B372" s="367">
        <v>477</v>
      </c>
      <c r="C372" s="263" t="s">
        <v>232</v>
      </c>
      <c r="D372" s="264" t="s">
        <v>1129</v>
      </c>
      <c r="E372" s="264" t="s">
        <v>1130</v>
      </c>
      <c r="F372" s="439">
        <v>0</v>
      </c>
    </row>
    <row r="373" spans="1:6" ht="18" customHeight="1">
      <c r="A373" s="237" t="s">
        <v>310</v>
      </c>
      <c r="B373" s="299">
        <v>477</v>
      </c>
      <c r="C373" s="261" t="s">
        <v>233</v>
      </c>
      <c r="D373" s="262"/>
      <c r="E373" s="262"/>
      <c r="F373" s="438">
        <f>SUM(F378)+F374</f>
        <v>7465</v>
      </c>
    </row>
    <row r="374" spans="1:6" ht="30.75" customHeight="1">
      <c r="A374" s="192" t="s">
        <v>904</v>
      </c>
      <c r="B374" s="299">
        <v>477</v>
      </c>
      <c r="C374" s="262" t="s">
        <v>233</v>
      </c>
      <c r="D374" s="262" t="s">
        <v>905</v>
      </c>
      <c r="E374" s="262"/>
      <c r="F374" s="438">
        <f>F375</f>
        <v>5800</v>
      </c>
    </row>
    <row r="375" spans="1:6" ht="29.25" customHeight="1">
      <c r="A375" s="195" t="s">
        <v>906</v>
      </c>
      <c r="B375" s="367">
        <v>477</v>
      </c>
      <c r="C375" s="264" t="s">
        <v>233</v>
      </c>
      <c r="D375" s="264" t="s">
        <v>905</v>
      </c>
      <c r="E375" s="264"/>
      <c r="F375" s="439">
        <f>F376</f>
        <v>5800</v>
      </c>
    </row>
    <row r="376" spans="1:6" ht="20.25" customHeight="1">
      <c r="A376" s="195" t="s">
        <v>313</v>
      </c>
      <c r="B376" s="367">
        <v>477</v>
      </c>
      <c r="C376" s="264" t="s">
        <v>233</v>
      </c>
      <c r="D376" s="264" t="s">
        <v>905</v>
      </c>
      <c r="E376" s="264" t="s">
        <v>889</v>
      </c>
      <c r="F376" s="439">
        <v>5800</v>
      </c>
    </row>
    <row r="377" spans="1:6" ht="22.5" customHeight="1">
      <c r="A377" s="192" t="s">
        <v>538</v>
      </c>
      <c r="B377" s="299">
        <v>477</v>
      </c>
      <c r="C377" s="261" t="s">
        <v>233</v>
      </c>
      <c r="D377" s="262" t="s">
        <v>496</v>
      </c>
      <c r="E377" s="262"/>
      <c r="F377" s="438">
        <f>SUM(F378)</f>
        <v>1665</v>
      </c>
    </row>
    <row r="378" spans="1:6" ht="30" customHeight="1">
      <c r="A378" s="219" t="s">
        <v>436</v>
      </c>
      <c r="B378" s="367">
        <v>477</v>
      </c>
      <c r="C378" s="264" t="s">
        <v>233</v>
      </c>
      <c r="D378" s="264" t="s">
        <v>659</v>
      </c>
      <c r="E378" s="264"/>
      <c r="F378" s="439">
        <f>SUM(F379,F381)</f>
        <v>1665</v>
      </c>
    </row>
    <row r="379" spans="1:6" ht="33.75" customHeight="1">
      <c r="A379" s="102" t="s">
        <v>424</v>
      </c>
      <c r="B379" s="367">
        <v>477</v>
      </c>
      <c r="C379" s="264" t="s">
        <v>233</v>
      </c>
      <c r="D379" s="264" t="s">
        <v>660</v>
      </c>
      <c r="E379" s="264"/>
      <c r="F379" s="439">
        <f>SUM(F380)</f>
        <v>1650</v>
      </c>
    </row>
    <row r="380" spans="1:6" ht="37.5" customHeight="1">
      <c r="A380" s="102" t="s">
        <v>426</v>
      </c>
      <c r="B380" s="367">
        <v>477</v>
      </c>
      <c r="C380" s="264" t="s">
        <v>233</v>
      </c>
      <c r="D380" s="264" t="s">
        <v>660</v>
      </c>
      <c r="E380" s="264" t="s">
        <v>425</v>
      </c>
      <c r="F380" s="439">
        <v>1650</v>
      </c>
    </row>
    <row r="381" spans="1:6" ht="18.75" customHeight="1">
      <c r="A381" s="102" t="s">
        <v>377</v>
      </c>
      <c r="B381" s="367">
        <v>477</v>
      </c>
      <c r="C381" s="264" t="s">
        <v>233</v>
      </c>
      <c r="D381" s="264" t="s">
        <v>661</v>
      </c>
      <c r="E381" s="264"/>
      <c r="F381" s="439">
        <f>SUM(F382)</f>
        <v>15</v>
      </c>
    </row>
    <row r="382" spans="1:6" ht="27.75" customHeight="1">
      <c r="A382" s="102" t="s">
        <v>422</v>
      </c>
      <c r="B382" s="367">
        <v>477</v>
      </c>
      <c r="C382" s="264" t="s">
        <v>233</v>
      </c>
      <c r="D382" s="264" t="s">
        <v>661</v>
      </c>
      <c r="E382" s="264" t="s">
        <v>421</v>
      </c>
      <c r="F382" s="439">
        <v>15</v>
      </c>
    </row>
    <row r="383" spans="1:6" s="108" customFormat="1" ht="18" customHeight="1">
      <c r="A383" s="298"/>
      <c r="B383" s="333"/>
      <c r="C383" s="379"/>
      <c r="D383" s="333"/>
      <c r="E383" s="333"/>
      <c r="F383" s="277"/>
    </row>
  </sheetData>
  <mergeCells count="3">
    <mergeCell ref="B3:F3"/>
    <mergeCell ref="D4:F4"/>
    <mergeCell ref="A7:F7"/>
  </mergeCells>
  <pageMargins left="0.78740157480314965" right="0.19685039370078741" top="0.35433070866141736" bottom="0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2"/>
  <sheetViews>
    <sheetView topLeftCell="A193" workbookViewId="0">
      <selection activeCell="J234" sqref="J234"/>
    </sheetView>
  </sheetViews>
  <sheetFormatPr defaultRowHeight="12.75"/>
  <cols>
    <col min="1" max="1" width="50.28515625" style="93" customWidth="1"/>
    <col min="2" max="2" width="10" style="229" customWidth="1"/>
    <col min="3" max="3" width="9.7109375" style="296" customWidth="1"/>
    <col min="4" max="4" width="13.85546875" style="229" customWidth="1"/>
    <col min="5" max="5" width="8.85546875" style="229" customWidth="1"/>
    <col min="6" max="6" width="11" style="293" customWidth="1"/>
    <col min="7" max="7" width="10.85546875" style="293" customWidth="1"/>
    <col min="8" max="8" width="0.28515625" customWidth="1"/>
  </cols>
  <sheetData>
    <row r="1" spans="1:9">
      <c r="G1" s="293" t="s">
        <v>1244</v>
      </c>
    </row>
    <row r="2" spans="1:9">
      <c r="A2" s="32"/>
      <c r="B2" s="391"/>
      <c r="C2" s="294"/>
      <c r="D2" s="391"/>
      <c r="E2" s="391"/>
      <c r="F2" s="484" t="s">
        <v>381</v>
      </c>
      <c r="G2" s="484"/>
    </row>
    <row r="3" spans="1:9" ht="43.5" customHeight="1">
      <c r="A3" s="386"/>
      <c r="B3" s="485" t="s">
        <v>1293</v>
      </c>
      <c r="C3" s="495"/>
      <c r="D3" s="495"/>
      <c r="E3" s="495"/>
      <c r="F3" s="495"/>
      <c r="G3" s="496"/>
    </row>
    <row r="4" spans="1:9" ht="14.25" customHeight="1">
      <c r="A4" s="386"/>
      <c r="B4" s="390"/>
      <c r="C4" s="390"/>
      <c r="D4" s="485"/>
      <c r="E4" s="485"/>
      <c r="F4" s="485"/>
      <c r="G4" s="485"/>
    </row>
    <row r="5" spans="1:9" ht="12" customHeight="1">
      <c r="A5" s="386"/>
      <c r="B5" s="390"/>
      <c r="C5" s="390"/>
      <c r="D5" s="390"/>
      <c r="E5" s="390"/>
      <c r="F5" s="485" t="s">
        <v>1014</v>
      </c>
      <c r="G5" s="485"/>
    </row>
    <row r="6" spans="1:9" ht="9.75" hidden="1" customHeight="1">
      <c r="A6" s="386"/>
      <c r="B6" s="390"/>
      <c r="C6" s="390"/>
      <c r="D6" s="390"/>
      <c r="E6" s="390"/>
      <c r="F6" s="390"/>
      <c r="G6" s="390"/>
    </row>
    <row r="7" spans="1:9" ht="48.75" customHeight="1">
      <c r="A7" s="494" t="s">
        <v>1317</v>
      </c>
      <c r="B7" s="494"/>
      <c r="C7" s="494"/>
      <c r="D7" s="494"/>
      <c r="E7" s="494"/>
      <c r="F7" s="494"/>
      <c r="G7" s="385" t="s">
        <v>572</v>
      </c>
    </row>
    <row r="8" spans="1:9" s="32" customFormat="1" ht="36" customHeight="1">
      <c r="A8" s="232" t="s">
        <v>334</v>
      </c>
      <c r="B8" s="299" t="s">
        <v>299</v>
      </c>
      <c r="C8" s="261" t="s">
        <v>300</v>
      </c>
      <c r="D8" s="232" t="s">
        <v>420</v>
      </c>
      <c r="E8" s="232" t="s">
        <v>301</v>
      </c>
      <c r="F8" s="292" t="s">
        <v>1268</v>
      </c>
      <c r="G8" s="292" t="s">
        <v>1307</v>
      </c>
    </row>
    <row r="9" spans="1:9" ht="26.25" customHeight="1">
      <c r="A9" s="192" t="s">
        <v>302</v>
      </c>
      <c r="B9" s="192"/>
      <c r="C9" s="261"/>
      <c r="D9" s="391"/>
      <c r="E9" s="232"/>
      <c r="F9" s="300">
        <f>SUM(F10,F109,F154,F169,F196,F255,F312,F332,F178)+F372</f>
        <v>794434.8</v>
      </c>
      <c r="G9" s="300">
        <f>SUM(G10,G109,G154,G169,G196,G255,G312,G332,G178)+G372</f>
        <v>825305</v>
      </c>
      <c r="I9" s="297"/>
    </row>
    <row r="10" spans="1:9" ht="37.5" customHeight="1">
      <c r="A10" s="233" t="s">
        <v>255</v>
      </c>
      <c r="B10" s="232">
        <v>439</v>
      </c>
      <c r="C10" s="261"/>
      <c r="D10" s="232"/>
      <c r="E10" s="232"/>
      <c r="F10" s="300">
        <f>SUM(F11,F60,F92,F77)</f>
        <v>59405.5</v>
      </c>
      <c r="G10" s="300">
        <f>SUM(G11,G60,G92,G77)</f>
        <v>59405.5</v>
      </c>
    </row>
    <row r="11" spans="1:9" ht="25.5" customHeight="1">
      <c r="A11" s="192" t="s">
        <v>303</v>
      </c>
      <c r="B11" s="232">
        <v>439</v>
      </c>
      <c r="C11" s="261" t="s">
        <v>304</v>
      </c>
      <c r="D11" s="262"/>
      <c r="E11" s="262"/>
      <c r="F11" s="300">
        <f>SUM(F12,F19,F27,F36,F49,F54,F43)</f>
        <v>45430.5</v>
      </c>
      <c r="G11" s="300">
        <f>SUM(G12,G19,G27,G36,G49,G54,G43)</f>
        <v>45430.5</v>
      </c>
    </row>
    <row r="12" spans="1:9" ht="37.5" customHeight="1">
      <c r="A12" s="192" t="s">
        <v>305</v>
      </c>
      <c r="B12" s="232">
        <v>439</v>
      </c>
      <c r="C12" s="261" t="s">
        <v>306</v>
      </c>
      <c r="D12" s="262"/>
      <c r="E12" s="262"/>
      <c r="F12" s="300">
        <f>SUM(F14)</f>
        <v>1766</v>
      </c>
      <c r="G12" s="300">
        <f>SUM(G14)</f>
        <v>1766</v>
      </c>
    </row>
    <row r="13" spans="1:9" ht="37.5" customHeight="1">
      <c r="A13" s="192" t="s">
        <v>539</v>
      </c>
      <c r="B13" s="232">
        <v>439</v>
      </c>
      <c r="C13" s="261" t="s">
        <v>306</v>
      </c>
      <c r="D13" s="262" t="s">
        <v>488</v>
      </c>
      <c r="E13" s="262"/>
      <c r="F13" s="300">
        <f>SUM(F14)</f>
        <v>1766</v>
      </c>
      <c r="G13" s="300">
        <f>SUM(G14)</f>
        <v>1766</v>
      </c>
    </row>
    <row r="14" spans="1:9" ht="30" customHeight="1">
      <c r="A14" s="102" t="s">
        <v>307</v>
      </c>
      <c r="B14" s="365">
        <v>439</v>
      </c>
      <c r="C14" s="263" t="s">
        <v>306</v>
      </c>
      <c r="D14" s="264" t="s">
        <v>489</v>
      </c>
      <c r="E14" s="264"/>
      <c r="F14" s="265">
        <f>SUM(F15,F17)</f>
        <v>1766</v>
      </c>
      <c r="G14" s="265">
        <f>SUM(G15,G17)</f>
        <v>1766</v>
      </c>
    </row>
    <row r="15" spans="1:9" ht="31.5" customHeight="1">
      <c r="A15" s="102" t="s">
        <v>424</v>
      </c>
      <c r="B15" s="365">
        <v>439</v>
      </c>
      <c r="C15" s="263" t="s">
        <v>306</v>
      </c>
      <c r="D15" s="264" t="s">
        <v>490</v>
      </c>
      <c r="E15" s="264"/>
      <c r="F15" s="265">
        <f>SUM(F16)</f>
        <v>1766</v>
      </c>
      <c r="G15" s="265">
        <f>SUM(G16)</f>
        <v>1766</v>
      </c>
    </row>
    <row r="16" spans="1:9" ht="33.75" customHeight="1">
      <c r="A16" s="102" t="s">
        <v>426</v>
      </c>
      <c r="B16" s="365">
        <v>439</v>
      </c>
      <c r="C16" s="263" t="s">
        <v>306</v>
      </c>
      <c r="D16" s="264" t="s">
        <v>490</v>
      </c>
      <c r="E16" s="264" t="s">
        <v>425</v>
      </c>
      <c r="F16" s="265">
        <v>1766</v>
      </c>
      <c r="G16" s="265">
        <v>1766</v>
      </c>
    </row>
    <row r="17" spans="1:7" ht="35.25" hidden="1" customHeight="1">
      <c r="A17" s="102" t="s">
        <v>377</v>
      </c>
      <c r="B17" s="365">
        <v>439</v>
      </c>
      <c r="C17" s="263" t="s">
        <v>306</v>
      </c>
      <c r="D17" s="264" t="s">
        <v>491</v>
      </c>
      <c r="E17" s="264"/>
      <c r="F17" s="265">
        <f>F18</f>
        <v>0</v>
      </c>
      <c r="G17" s="265">
        <f>G18</f>
        <v>0</v>
      </c>
    </row>
    <row r="18" spans="1:7" ht="33.75" hidden="1" customHeight="1">
      <c r="A18" s="102" t="s">
        <v>422</v>
      </c>
      <c r="B18" s="365">
        <v>439</v>
      </c>
      <c r="C18" s="263" t="s">
        <v>306</v>
      </c>
      <c r="D18" s="264" t="s">
        <v>491</v>
      </c>
      <c r="E18" s="264" t="s">
        <v>421</v>
      </c>
      <c r="F18" s="265">
        <v>0</v>
      </c>
      <c r="G18" s="265">
        <v>0</v>
      </c>
    </row>
    <row r="19" spans="1:7" ht="44.25" customHeight="1">
      <c r="A19" s="192" t="s">
        <v>418</v>
      </c>
      <c r="B19" s="232">
        <v>439</v>
      </c>
      <c r="C19" s="261" t="s">
        <v>594</v>
      </c>
      <c r="D19" s="262"/>
      <c r="E19" s="262"/>
      <c r="F19" s="300">
        <f>F20</f>
        <v>1872</v>
      </c>
      <c r="G19" s="300">
        <f>G20</f>
        <v>1872</v>
      </c>
    </row>
    <row r="20" spans="1:7" ht="39" customHeight="1">
      <c r="A20" s="192" t="s">
        <v>539</v>
      </c>
      <c r="B20" s="232">
        <v>439</v>
      </c>
      <c r="C20" s="261" t="s">
        <v>594</v>
      </c>
      <c r="D20" s="262" t="s">
        <v>488</v>
      </c>
      <c r="E20" s="262"/>
      <c r="F20" s="300">
        <f>SUM(F21)+F26</f>
        <v>1872</v>
      </c>
      <c r="G20" s="300">
        <f>SUM(G21)+G26</f>
        <v>1872</v>
      </c>
    </row>
    <row r="21" spans="1:7" ht="28.5" customHeight="1">
      <c r="A21" s="102" t="s">
        <v>593</v>
      </c>
      <c r="B21" s="365">
        <v>439</v>
      </c>
      <c r="C21" s="263" t="s">
        <v>594</v>
      </c>
      <c r="D21" s="264" t="s">
        <v>492</v>
      </c>
      <c r="E21" s="264"/>
      <c r="F21" s="265">
        <f>SUM(F22,F24)</f>
        <v>1872</v>
      </c>
      <c r="G21" s="265">
        <f>SUM(G22,G24)</f>
        <v>1872</v>
      </c>
    </row>
    <row r="22" spans="1:7" ht="28.5" customHeight="1">
      <c r="A22" s="102" t="s">
        <v>424</v>
      </c>
      <c r="B22" s="365">
        <v>439</v>
      </c>
      <c r="C22" s="263" t="s">
        <v>594</v>
      </c>
      <c r="D22" s="264" t="s">
        <v>493</v>
      </c>
      <c r="E22" s="264"/>
      <c r="F22" s="265">
        <f>SUM(F23)</f>
        <v>1272</v>
      </c>
      <c r="G22" s="265">
        <f>SUM(G23)</f>
        <v>1272</v>
      </c>
    </row>
    <row r="23" spans="1:7" ht="25.5">
      <c r="A23" s="102" t="s">
        <v>426</v>
      </c>
      <c r="B23" s="365">
        <v>439</v>
      </c>
      <c r="C23" s="263" t="s">
        <v>594</v>
      </c>
      <c r="D23" s="264" t="s">
        <v>493</v>
      </c>
      <c r="E23" s="264" t="s">
        <v>425</v>
      </c>
      <c r="F23" s="265">
        <v>1272</v>
      </c>
      <c r="G23" s="265">
        <v>1272</v>
      </c>
    </row>
    <row r="24" spans="1:7" ht="30" customHeight="1">
      <c r="A24" s="102" t="s">
        <v>377</v>
      </c>
      <c r="B24" s="365">
        <v>439</v>
      </c>
      <c r="C24" s="263" t="s">
        <v>594</v>
      </c>
      <c r="D24" s="264" t="s">
        <v>494</v>
      </c>
      <c r="E24" s="264"/>
      <c r="F24" s="265">
        <f>F25</f>
        <v>600</v>
      </c>
      <c r="G24" s="265">
        <f>G25</f>
        <v>600</v>
      </c>
    </row>
    <row r="25" spans="1:7" ht="36" customHeight="1">
      <c r="A25" s="102" t="s">
        <v>422</v>
      </c>
      <c r="B25" s="365">
        <v>439</v>
      </c>
      <c r="C25" s="263" t="s">
        <v>594</v>
      </c>
      <c r="D25" s="264" t="s">
        <v>494</v>
      </c>
      <c r="E25" s="264" t="s">
        <v>421</v>
      </c>
      <c r="F25" s="265">
        <v>600</v>
      </c>
      <c r="G25" s="265">
        <v>600</v>
      </c>
    </row>
    <row r="26" spans="1:7" ht="45" hidden="1" customHeight="1">
      <c r="A26" s="102" t="s">
        <v>1179</v>
      </c>
      <c r="B26" s="365">
        <v>439</v>
      </c>
      <c r="C26" s="263" t="s">
        <v>594</v>
      </c>
      <c r="D26" s="264" t="s">
        <v>1178</v>
      </c>
      <c r="E26" s="264" t="s">
        <v>421</v>
      </c>
      <c r="F26" s="265">
        <v>0</v>
      </c>
      <c r="G26" s="265">
        <v>0</v>
      </c>
    </row>
    <row r="27" spans="1:7" ht="43.5" customHeight="1">
      <c r="A27" s="192" t="s">
        <v>595</v>
      </c>
      <c r="B27" s="365">
        <v>439</v>
      </c>
      <c r="C27" s="261" t="s">
        <v>596</v>
      </c>
      <c r="D27" s="262"/>
      <c r="E27" s="262"/>
      <c r="F27" s="300">
        <f>SUM(F28)</f>
        <v>36510</v>
      </c>
      <c r="G27" s="300">
        <f>SUM(G28)</f>
        <v>36510</v>
      </c>
    </row>
    <row r="28" spans="1:7" ht="20.100000000000001" customHeight="1">
      <c r="A28" s="192" t="s">
        <v>540</v>
      </c>
      <c r="B28" s="365">
        <v>439</v>
      </c>
      <c r="C28" s="261" t="s">
        <v>596</v>
      </c>
      <c r="D28" s="262" t="s">
        <v>496</v>
      </c>
      <c r="E28" s="262"/>
      <c r="F28" s="300">
        <f>SUM(F29)</f>
        <v>36510</v>
      </c>
      <c r="G28" s="300">
        <f>SUM(G29)</f>
        <v>36510</v>
      </c>
    </row>
    <row r="29" spans="1:7" ht="29.25" customHeight="1">
      <c r="A29" s="102" t="s">
        <v>419</v>
      </c>
      <c r="B29" s="365">
        <v>439</v>
      </c>
      <c r="C29" s="263" t="s">
        <v>596</v>
      </c>
      <c r="D29" s="264" t="s">
        <v>500</v>
      </c>
      <c r="E29" s="264"/>
      <c r="F29" s="265">
        <f>SUM(F31,F32)</f>
        <v>36510</v>
      </c>
      <c r="G29" s="265">
        <f>SUM(G31,G32)</f>
        <v>36510</v>
      </c>
    </row>
    <row r="30" spans="1:7" ht="33" customHeight="1">
      <c r="A30" s="102" t="s">
        <v>424</v>
      </c>
      <c r="B30" s="365">
        <v>439</v>
      </c>
      <c r="C30" s="263" t="s">
        <v>596</v>
      </c>
      <c r="D30" s="264" t="s">
        <v>501</v>
      </c>
      <c r="E30" s="264"/>
      <c r="F30" s="265">
        <f>SUM(F31)</f>
        <v>26000</v>
      </c>
      <c r="G30" s="265">
        <f>SUM(G31)</f>
        <v>26000</v>
      </c>
    </row>
    <row r="31" spans="1:7" ht="28.5" customHeight="1">
      <c r="A31" s="102" t="s">
        <v>426</v>
      </c>
      <c r="B31" s="365">
        <v>439</v>
      </c>
      <c r="C31" s="263" t="s">
        <v>596</v>
      </c>
      <c r="D31" s="264" t="s">
        <v>501</v>
      </c>
      <c r="E31" s="264" t="s">
        <v>425</v>
      </c>
      <c r="F31" s="265">
        <v>26000</v>
      </c>
      <c r="G31" s="265">
        <v>26000</v>
      </c>
    </row>
    <row r="32" spans="1:7" ht="32.25" customHeight="1">
      <c r="A32" s="102" t="s">
        <v>377</v>
      </c>
      <c r="B32" s="365">
        <v>439</v>
      </c>
      <c r="C32" s="263" t="s">
        <v>596</v>
      </c>
      <c r="D32" s="264" t="s">
        <v>502</v>
      </c>
      <c r="E32" s="366"/>
      <c r="F32" s="312">
        <f>F33+F34</f>
        <v>10510</v>
      </c>
      <c r="G32" s="312">
        <f>G33+G34</f>
        <v>10510</v>
      </c>
    </row>
    <row r="33" spans="1:7" ht="32.25" customHeight="1">
      <c r="A33" s="102" t="s">
        <v>422</v>
      </c>
      <c r="B33" s="365">
        <v>439</v>
      </c>
      <c r="C33" s="263" t="s">
        <v>596</v>
      </c>
      <c r="D33" s="264" t="s">
        <v>502</v>
      </c>
      <c r="E33" s="264" t="s">
        <v>421</v>
      </c>
      <c r="F33" s="265">
        <v>10000</v>
      </c>
      <c r="G33" s="265">
        <v>10000</v>
      </c>
    </row>
    <row r="34" spans="1:7" ht="27" customHeight="1">
      <c r="A34" s="102" t="s">
        <v>53</v>
      </c>
      <c r="B34" s="367">
        <v>439</v>
      </c>
      <c r="C34" s="263" t="s">
        <v>596</v>
      </c>
      <c r="D34" s="264" t="s">
        <v>502</v>
      </c>
      <c r="E34" s="264" t="s">
        <v>437</v>
      </c>
      <c r="F34" s="265">
        <v>510</v>
      </c>
      <c r="G34" s="265">
        <v>510</v>
      </c>
    </row>
    <row r="35" spans="1:7" ht="45" hidden="1" customHeight="1">
      <c r="A35" s="102"/>
      <c r="B35" s="367"/>
      <c r="C35" s="263"/>
      <c r="D35" s="264"/>
      <c r="E35" s="264"/>
      <c r="F35" s="265"/>
      <c r="G35" s="265"/>
    </row>
    <row r="36" spans="1:7" ht="42.75" customHeight="1">
      <c r="A36" s="234" t="s">
        <v>617</v>
      </c>
      <c r="B36" s="232">
        <v>439</v>
      </c>
      <c r="C36" s="261" t="s">
        <v>598</v>
      </c>
      <c r="D36" s="264"/>
      <c r="E36" s="264"/>
      <c r="F36" s="300">
        <f>SUM(F37)</f>
        <v>1565</v>
      </c>
      <c r="G36" s="300">
        <f>SUM(G37)</f>
        <v>1565</v>
      </c>
    </row>
    <row r="37" spans="1:7" ht="25.5">
      <c r="A37" s="192" t="s">
        <v>537</v>
      </c>
      <c r="B37" s="365">
        <v>439</v>
      </c>
      <c r="C37" s="261" t="s">
        <v>598</v>
      </c>
      <c r="D37" s="262" t="s">
        <v>75</v>
      </c>
      <c r="E37" s="264"/>
      <c r="F37" s="300">
        <f>SUM(F38)</f>
        <v>1565</v>
      </c>
      <c r="G37" s="300">
        <f>SUM(G38)</f>
        <v>1565</v>
      </c>
    </row>
    <row r="38" spans="1:7" ht="29.25" customHeight="1">
      <c r="A38" s="102" t="s">
        <v>429</v>
      </c>
      <c r="B38" s="365">
        <v>439</v>
      </c>
      <c r="C38" s="263" t="s">
        <v>598</v>
      </c>
      <c r="D38" s="264" t="s">
        <v>503</v>
      </c>
      <c r="E38" s="264"/>
      <c r="F38" s="265">
        <f>SUM(F39,F41)</f>
        <v>1565</v>
      </c>
      <c r="G38" s="265">
        <f>SUM(G39,G41)</f>
        <v>1565</v>
      </c>
    </row>
    <row r="39" spans="1:7" ht="29.25" customHeight="1">
      <c r="A39" s="102" t="s">
        <v>424</v>
      </c>
      <c r="B39" s="365">
        <v>439</v>
      </c>
      <c r="C39" s="263" t="s">
        <v>598</v>
      </c>
      <c r="D39" s="264" t="s">
        <v>504</v>
      </c>
      <c r="E39" s="264"/>
      <c r="F39" s="265">
        <f>SUM(F40)</f>
        <v>1445</v>
      </c>
      <c r="G39" s="265">
        <f>SUM(G40)</f>
        <v>1445</v>
      </c>
    </row>
    <row r="40" spans="1:7" ht="29.25" customHeight="1">
      <c r="A40" s="102" t="s">
        <v>426</v>
      </c>
      <c r="B40" s="365">
        <v>439</v>
      </c>
      <c r="C40" s="263" t="s">
        <v>598</v>
      </c>
      <c r="D40" s="264" t="s">
        <v>504</v>
      </c>
      <c r="E40" s="264" t="s">
        <v>425</v>
      </c>
      <c r="F40" s="265">
        <v>1445</v>
      </c>
      <c r="G40" s="265">
        <v>1445</v>
      </c>
    </row>
    <row r="41" spans="1:7" ht="39" customHeight="1">
      <c r="A41" s="102" t="s">
        <v>377</v>
      </c>
      <c r="B41" s="365">
        <v>439</v>
      </c>
      <c r="C41" s="263" t="s">
        <v>598</v>
      </c>
      <c r="D41" s="264" t="s">
        <v>768</v>
      </c>
      <c r="E41" s="264"/>
      <c r="F41" s="265">
        <v>120</v>
      </c>
      <c r="G41" s="265">
        <v>120</v>
      </c>
    </row>
    <row r="42" spans="1:7" ht="33.75" customHeight="1">
      <c r="A42" s="102" t="s">
        <v>422</v>
      </c>
      <c r="B42" s="365">
        <v>439</v>
      </c>
      <c r="C42" s="263" t="s">
        <v>598</v>
      </c>
      <c r="D42" s="264" t="s">
        <v>768</v>
      </c>
      <c r="E42" s="264" t="s">
        <v>421</v>
      </c>
      <c r="F42" s="265">
        <v>120</v>
      </c>
      <c r="G42" s="265">
        <v>120</v>
      </c>
    </row>
    <row r="43" spans="1:7" ht="40.5" customHeight="1">
      <c r="A43" s="235" t="s">
        <v>99</v>
      </c>
      <c r="B43" s="232">
        <v>439</v>
      </c>
      <c r="C43" s="262" t="s">
        <v>98</v>
      </c>
      <c r="D43" s="262"/>
      <c r="E43" s="262"/>
      <c r="F43" s="300">
        <f>SUM(F44)</f>
        <v>335</v>
      </c>
      <c r="G43" s="300">
        <f>SUM(G44)</f>
        <v>335</v>
      </c>
    </row>
    <row r="44" spans="1:7" ht="34.5" customHeight="1">
      <c r="A44" s="236" t="s">
        <v>860</v>
      </c>
      <c r="B44" s="365">
        <v>439</v>
      </c>
      <c r="C44" s="264" t="s">
        <v>98</v>
      </c>
      <c r="D44" s="264" t="s">
        <v>505</v>
      </c>
      <c r="E44" s="264"/>
      <c r="F44" s="265">
        <f>SUM(F45,F47)</f>
        <v>335</v>
      </c>
      <c r="G44" s="265">
        <f>SUM(G45,G47)</f>
        <v>335</v>
      </c>
    </row>
    <row r="45" spans="1:7" ht="27.75" hidden="1" customHeight="1">
      <c r="A45" s="236" t="s">
        <v>861</v>
      </c>
      <c r="B45" s="365">
        <v>439</v>
      </c>
      <c r="C45" s="264" t="s">
        <v>98</v>
      </c>
      <c r="D45" s="264" t="s">
        <v>862</v>
      </c>
      <c r="E45" s="264"/>
      <c r="F45" s="265">
        <f>F46</f>
        <v>0</v>
      </c>
      <c r="G45" s="265">
        <f>G46</f>
        <v>0</v>
      </c>
    </row>
    <row r="46" spans="1:7" ht="20.100000000000001" hidden="1" customHeight="1">
      <c r="A46" s="102" t="s">
        <v>422</v>
      </c>
      <c r="B46" s="365">
        <v>439</v>
      </c>
      <c r="C46" s="264" t="s">
        <v>98</v>
      </c>
      <c r="D46" s="264" t="s">
        <v>766</v>
      </c>
      <c r="E46" s="264" t="s">
        <v>421</v>
      </c>
      <c r="F46" s="265">
        <v>0</v>
      </c>
      <c r="G46" s="265">
        <v>0</v>
      </c>
    </row>
    <row r="47" spans="1:7" ht="20.100000000000001" customHeight="1">
      <c r="A47" s="102" t="s">
        <v>859</v>
      </c>
      <c r="B47" s="365">
        <v>439</v>
      </c>
      <c r="C47" s="264" t="s">
        <v>98</v>
      </c>
      <c r="D47" s="264" t="s">
        <v>863</v>
      </c>
      <c r="E47" s="264"/>
      <c r="F47" s="265">
        <f>F48</f>
        <v>335</v>
      </c>
      <c r="G47" s="265">
        <f>G48</f>
        <v>335</v>
      </c>
    </row>
    <row r="48" spans="1:7" ht="20.100000000000001" customHeight="1">
      <c r="A48" s="102" t="s">
        <v>422</v>
      </c>
      <c r="B48" s="365">
        <v>439</v>
      </c>
      <c r="C48" s="264" t="s">
        <v>98</v>
      </c>
      <c r="D48" s="264" t="s">
        <v>766</v>
      </c>
      <c r="E48" s="264" t="s">
        <v>421</v>
      </c>
      <c r="F48" s="265">
        <v>335</v>
      </c>
      <c r="G48" s="265">
        <v>335</v>
      </c>
    </row>
    <row r="49" spans="1:7" ht="23.25" customHeight="1">
      <c r="A49" s="192" t="s">
        <v>52</v>
      </c>
      <c r="B49" s="365">
        <v>439</v>
      </c>
      <c r="C49" s="261" t="s">
        <v>599</v>
      </c>
      <c r="D49" s="262"/>
      <c r="E49" s="262"/>
      <c r="F49" s="300">
        <v>3000</v>
      </c>
      <c r="G49" s="300">
        <v>3000</v>
      </c>
    </row>
    <row r="50" spans="1:7" ht="18.75" customHeight="1">
      <c r="A50" s="102" t="s">
        <v>24</v>
      </c>
      <c r="B50" s="365">
        <v>439</v>
      </c>
      <c r="C50" s="263" t="s">
        <v>599</v>
      </c>
      <c r="D50" s="264" t="s">
        <v>506</v>
      </c>
      <c r="E50" s="264"/>
      <c r="F50" s="265">
        <v>3000</v>
      </c>
      <c r="G50" s="265">
        <v>3000</v>
      </c>
    </row>
    <row r="51" spans="1:7" ht="21.75" customHeight="1">
      <c r="A51" s="102" t="s">
        <v>52</v>
      </c>
      <c r="B51" s="365">
        <v>439</v>
      </c>
      <c r="C51" s="263" t="s">
        <v>599</v>
      </c>
      <c r="D51" s="264" t="s">
        <v>507</v>
      </c>
      <c r="E51" s="264"/>
      <c r="F51" s="265">
        <f>F52</f>
        <v>3000</v>
      </c>
      <c r="G51" s="265">
        <f>G52</f>
        <v>3000</v>
      </c>
    </row>
    <row r="52" spans="1:7" ht="33" customHeight="1">
      <c r="A52" s="102" t="s">
        <v>600</v>
      </c>
      <c r="B52" s="365">
        <v>439</v>
      </c>
      <c r="C52" s="263" t="s">
        <v>599</v>
      </c>
      <c r="D52" s="264" t="s">
        <v>508</v>
      </c>
      <c r="E52" s="264"/>
      <c r="F52" s="265">
        <v>3000</v>
      </c>
      <c r="G52" s="265">
        <v>3000</v>
      </c>
    </row>
    <row r="53" spans="1:7" ht="31.5" customHeight="1">
      <c r="A53" s="219" t="s">
        <v>205</v>
      </c>
      <c r="B53" s="365">
        <v>439</v>
      </c>
      <c r="C53" s="263" t="s">
        <v>599</v>
      </c>
      <c r="D53" s="264" t="s">
        <v>508</v>
      </c>
      <c r="E53" s="264" t="s">
        <v>203</v>
      </c>
      <c r="F53" s="265">
        <v>3000</v>
      </c>
      <c r="G53" s="265">
        <v>3000</v>
      </c>
    </row>
    <row r="54" spans="1:7" ht="39.75" customHeight="1">
      <c r="A54" s="237" t="s">
        <v>464</v>
      </c>
      <c r="B54" s="365">
        <v>439</v>
      </c>
      <c r="C54" s="261" t="s">
        <v>296</v>
      </c>
      <c r="D54" s="262"/>
      <c r="E54" s="262"/>
      <c r="F54" s="300">
        <f>SUM(F56)</f>
        <v>382.5</v>
      </c>
      <c r="G54" s="300">
        <f>SUM(G56)</f>
        <v>382.5</v>
      </c>
    </row>
    <row r="55" spans="1:7" ht="33" customHeight="1">
      <c r="A55" s="192" t="s">
        <v>537</v>
      </c>
      <c r="B55" s="365">
        <v>439</v>
      </c>
      <c r="C55" s="263" t="s">
        <v>296</v>
      </c>
      <c r="D55" s="264" t="s">
        <v>509</v>
      </c>
      <c r="E55" s="264"/>
      <c r="F55" s="265">
        <f>F56</f>
        <v>382.5</v>
      </c>
      <c r="G55" s="265">
        <f>G56</f>
        <v>382.5</v>
      </c>
    </row>
    <row r="56" spans="1:7" ht="32.25" customHeight="1">
      <c r="A56" s="219" t="s">
        <v>430</v>
      </c>
      <c r="B56" s="365">
        <v>439</v>
      </c>
      <c r="C56" s="263" t="s">
        <v>296</v>
      </c>
      <c r="D56" s="264" t="s">
        <v>510</v>
      </c>
      <c r="E56" s="264"/>
      <c r="F56" s="265">
        <f>F57</f>
        <v>382.5</v>
      </c>
      <c r="G56" s="265">
        <f>G57</f>
        <v>382.5</v>
      </c>
    </row>
    <row r="57" spans="1:7" ht="42" customHeight="1">
      <c r="A57" s="102" t="s">
        <v>548</v>
      </c>
      <c r="B57" s="365">
        <v>439</v>
      </c>
      <c r="C57" s="263" t="s">
        <v>296</v>
      </c>
      <c r="D57" s="264" t="s">
        <v>511</v>
      </c>
      <c r="E57" s="264"/>
      <c r="F57" s="265">
        <f>F58+F59</f>
        <v>382.5</v>
      </c>
      <c r="G57" s="265">
        <f>G58+G59</f>
        <v>382.5</v>
      </c>
    </row>
    <row r="58" spans="1:7" ht="33" customHeight="1">
      <c r="A58" s="102" t="s">
        <v>426</v>
      </c>
      <c r="B58" s="365">
        <v>439</v>
      </c>
      <c r="C58" s="263" t="s">
        <v>296</v>
      </c>
      <c r="D58" s="264" t="s">
        <v>512</v>
      </c>
      <c r="E58" s="264" t="s">
        <v>425</v>
      </c>
      <c r="F58" s="265">
        <v>320</v>
      </c>
      <c r="G58" s="265">
        <v>320</v>
      </c>
    </row>
    <row r="59" spans="1:7" ht="45.75" customHeight="1">
      <c r="A59" s="102" t="s">
        <v>422</v>
      </c>
      <c r="B59" s="365">
        <v>439</v>
      </c>
      <c r="C59" s="263" t="s">
        <v>296</v>
      </c>
      <c r="D59" s="264" t="s">
        <v>512</v>
      </c>
      <c r="E59" s="264" t="s">
        <v>421</v>
      </c>
      <c r="F59" s="265">
        <v>62.5</v>
      </c>
      <c r="G59" s="265">
        <v>62.5</v>
      </c>
    </row>
    <row r="60" spans="1:7" ht="33" customHeight="1">
      <c r="A60" s="237" t="s">
        <v>343</v>
      </c>
      <c r="B60" s="232">
        <v>439</v>
      </c>
      <c r="C60" s="261" t="s">
        <v>344</v>
      </c>
      <c r="D60" s="262"/>
      <c r="E60" s="262"/>
      <c r="F60" s="300">
        <f>SUM(F61,F65,F69,F73)</f>
        <v>575</v>
      </c>
      <c r="G60" s="300">
        <f>SUM(G61,G65,G69,G73)</f>
        <v>575</v>
      </c>
    </row>
    <row r="61" spans="1:7" ht="40.5" customHeight="1">
      <c r="A61" s="238" t="s">
        <v>1216</v>
      </c>
      <c r="B61" s="365">
        <v>439</v>
      </c>
      <c r="C61" s="261" t="s">
        <v>147</v>
      </c>
      <c r="D61" s="262" t="s">
        <v>513</v>
      </c>
      <c r="E61" s="262"/>
      <c r="F61" s="300">
        <f>F62</f>
        <v>300</v>
      </c>
      <c r="G61" s="300">
        <f>G62</f>
        <v>300</v>
      </c>
    </row>
    <row r="62" spans="1:7" ht="48" customHeight="1">
      <c r="A62" s="239" t="s">
        <v>679</v>
      </c>
      <c r="B62" s="365">
        <v>439</v>
      </c>
      <c r="C62" s="263" t="s">
        <v>147</v>
      </c>
      <c r="D62" s="264" t="s">
        <v>692</v>
      </c>
      <c r="E62" s="262"/>
      <c r="F62" s="265">
        <f>SUM(F63)</f>
        <v>300</v>
      </c>
      <c r="G62" s="265">
        <f>SUM(G63)</f>
        <v>300</v>
      </c>
    </row>
    <row r="63" spans="1:7" ht="43.5" customHeight="1">
      <c r="A63" s="239" t="s">
        <v>1217</v>
      </c>
      <c r="B63" s="365">
        <v>439</v>
      </c>
      <c r="C63" s="263" t="s">
        <v>147</v>
      </c>
      <c r="D63" s="264" t="s">
        <v>693</v>
      </c>
      <c r="E63" s="264"/>
      <c r="F63" s="265">
        <f>SUM(F64)</f>
        <v>300</v>
      </c>
      <c r="G63" s="265">
        <f>SUM(G64)</f>
        <v>300</v>
      </c>
    </row>
    <row r="64" spans="1:7" ht="36.75" customHeight="1">
      <c r="A64" s="195" t="s">
        <v>422</v>
      </c>
      <c r="B64" s="365">
        <v>439</v>
      </c>
      <c r="C64" s="263" t="s">
        <v>147</v>
      </c>
      <c r="D64" s="264" t="s">
        <v>693</v>
      </c>
      <c r="E64" s="264" t="s">
        <v>421</v>
      </c>
      <c r="F64" s="265">
        <v>300</v>
      </c>
      <c r="G64" s="265">
        <v>300</v>
      </c>
    </row>
    <row r="65" spans="1:7" ht="38.25">
      <c r="A65" s="238" t="s">
        <v>1218</v>
      </c>
      <c r="B65" s="232">
        <v>439</v>
      </c>
      <c r="C65" s="261" t="s">
        <v>147</v>
      </c>
      <c r="D65" s="262" t="s">
        <v>514</v>
      </c>
      <c r="E65" s="262"/>
      <c r="F65" s="300">
        <f t="shared" ref="F65:G67" si="0">SUM(F66)</f>
        <v>55</v>
      </c>
      <c r="G65" s="300">
        <f t="shared" si="0"/>
        <v>55</v>
      </c>
    </row>
    <row r="66" spans="1:7" ht="45" customHeight="1">
      <c r="A66" s="239" t="s">
        <v>678</v>
      </c>
      <c r="B66" s="365">
        <v>439</v>
      </c>
      <c r="C66" s="263" t="s">
        <v>147</v>
      </c>
      <c r="D66" s="264" t="s">
        <v>694</v>
      </c>
      <c r="E66" s="262"/>
      <c r="F66" s="265">
        <f t="shared" si="0"/>
        <v>55</v>
      </c>
      <c r="G66" s="265">
        <f t="shared" si="0"/>
        <v>55</v>
      </c>
    </row>
    <row r="67" spans="1:7" ht="60.75" customHeight="1">
      <c r="A67" s="239" t="s">
        <v>1219</v>
      </c>
      <c r="B67" s="365">
        <v>439</v>
      </c>
      <c r="C67" s="263" t="s">
        <v>147</v>
      </c>
      <c r="D67" s="264" t="s">
        <v>695</v>
      </c>
      <c r="E67" s="264"/>
      <c r="F67" s="265">
        <f t="shared" si="0"/>
        <v>55</v>
      </c>
      <c r="G67" s="265">
        <f t="shared" si="0"/>
        <v>55</v>
      </c>
    </row>
    <row r="68" spans="1:7" ht="36.75" customHeight="1">
      <c r="A68" s="195" t="s">
        <v>422</v>
      </c>
      <c r="B68" s="365">
        <v>439</v>
      </c>
      <c r="C68" s="263" t="s">
        <v>147</v>
      </c>
      <c r="D68" s="264" t="s">
        <v>695</v>
      </c>
      <c r="E68" s="264" t="s">
        <v>421</v>
      </c>
      <c r="F68" s="265">
        <v>55</v>
      </c>
      <c r="G68" s="265">
        <v>55</v>
      </c>
    </row>
    <row r="69" spans="1:7" ht="45.75" customHeight="1">
      <c r="A69" s="238" t="s">
        <v>1220</v>
      </c>
      <c r="B69" s="232">
        <v>439</v>
      </c>
      <c r="C69" s="261" t="s">
        <v>147</v>
      </c>
      <c r="D69" s="262" t="s">
        <v>515</v>
      </c>
      <c r="E69" s="262"/>
      <c r="F69" s="300">
        <f t="shared" ref="F69:G71" si="1">SUM(F70)</f>
        <v>120</v>
      </c>
      <c r="G69" s="300">
        <f t="shared" si="1"/>
        <v>120</v>
      </c>
    </row>
    <row r="70" spans="1:7" ht="57" customHeight="1">
      <c r="A70" s="239" t="s">
        <v>680</v>
      </c>
      <c r="B70" s="365">
        <v>439</v>
      </c>
      <c r="C70" s="263" t="s">
        <v>147</v>
      </c>
      <c r="D70" s="264" t="s">
        <v>747</v>
      </c>
      <c r="E70" s="262"/>
      <c r="F70" s="265">
        <f t="shared" si="1"/>
        <v>120</v>
      </c>
      <c r="G70" s="265">
        <f t="shared" si="1"/>
        <v>120</v>
      </c>
    </row>
    <row r="71" spans="1:7" ht="45.75" customHeight="1">
      <c r="A71" s="239" t="s">
        <v>1222</v>
      </c>
      <c r="B71" s="365">
        <v>439</v>
      </c>
      <c r="C71" s="263" t="s">
        <v>147</v>
      </c>
      <c r="D71" s="264" t="s">
        <v>747</v>
      </c>
      <c r="E71" s="264"/>
      <c r="F71" s="265">
        <f t="shared" si="1"/>
        <v>120</v>
      </c>
      <c r="G71" s="265">
        <f t="shared" si="1"/>
        <v>120</v>
      </c>
    </row>
    <row r="72" spans="1:7" ht="36" customHeight="1">
      <c r="A72" s="195" t="s">
        <v>422</v>
      </c>
      <c r="B72" s="365">
        <v>439</v>
      </c>
      <c r="C72" s="263" t="s">
        <v>147</v>
      </c>
      <c r="D72" s="264" t="s">
        <v>747</v>
      </c>
      <c r="E72" s="264" t="s">
        <v>421</v>
      </c>
      <c r="F72" s="265">
        <v>120</v>
      </c>
      <c r="G72" s="265">
        <v>120</v>
      </c>
    </row>
    <row r="73" spans="1:7" ht="20.100000000000001" customHeight="1">
      <c r="A73" s="238" t="s">
        <v>1221</v>
      </c>
      <c r="B73" s="365">
        <v>439</v>
      </c>
      <c r="C73" s="261" t="s">
        <v>147</v>
      </c>
      <c r="D73" s="262" t="s">
        <v>516</v>
      </c>
      <c r="E73" s="262"/>
      <c r="F73" s="300">
        <f t="shared" ref="F73:G75" si="2">SUM(F74)</f>
        <v>100</v>
      </c>
      <c r="G73" s="300">
        <f t="shared" si="2"/>
        <v>100</v>
      </c>
    </row>
    <row r="74" spans="1:7" ht="20.100000000000001" customHeight="1">
      <c r="A74" s="239" t="s">
        <v>681</v>
      </c>
      <c r="B74" s="365">
        <v>439</v>
      </c>
      <c r="C74" s="263" t="s">
        <v>147</v>
      </c>
      <c r="D74" s="264" t="s">
        <v>696</v>
      </c>
      <c r="E74" s="264"/>
      <c r="F74" s="265">
        <f t="shared" si="2"/>
        <v>100</v>
      </c>
      <c r="G74" s="265">
        <f t="shared" si="2"/>
        <v>100</v>
      </c>
    </row>
    <row r="75" spans="1:7" ht="51.75" customHeight="1">
      <c r="A75" s="239" t="s">
        <v>1223</v>
      </c>
      <c r="B75" s="365">
        <v>439</v>
      </c>
      <c r="C75" s="263" t="s">
        <v>147</v>
      </c>
      <c r="D75" s="264" t="s">
        <v>697</v>
      </c>
      <c r="E75" s="264"/>
      <c r="F75" s="265">
        <f t="shared" si="2"/>
        <v>100</v>
      </c>
      <c r="G75" s="265">
        <f t="shared" si="2"/>
        <v>100</v>
      </c>
    </row>
    <row r="76" spans="1:7" ht="35.25" customHeight="1">
      <c r="A76" s="195" t="s">
        <v>422</v>
      </c>
      <c r="B76" s="365">
        <v>439</v>
      </c>
      <c r="C76" s="263" t="s">
        <v>147</v>
      </c>
      <c r="D76" s="264" t="s">
        <v>697</v>
      </c>
      <c r="E76" s="264" t="s">
        <v>421</v>
      </c>
      <c r="F76" s="265">
        <v>100</v>
      </c>
      <c r="G76" s="265">
        <v>100</v>
      </c>
    </row>
    <row r="77" spans="1:7" ht="30" customHeight="1">
      <c r="A77" s="238" t="s">
        <v>345</v>
      </c>
      <c r="B77" s="368">
        <v>439</v>
      </c>
      <c r="C77" s="369" t="s">
        <v>346</v>
      </c>
      <c r="D77" s="266"/>
      <c r="E77" s="266"/>
      <c r="F77" s="306">
        <f>SUM(F81,F85,F89)+F78</f>
        <v>2100</v>
      </c>
      <c r="G77" s="306">
        <f>SUM(G81,G85,G89)+G78</f>
        <v>2100</v>
      </c>
    </row>
    <row r="78" spans="1:7" ht="57" hidden="1" customHeight="1">
      <c r="A78" s="238" t="s">
        <v>1188</v>
      </c>
      <c r="B78" s="368">
        <v>439</v>
      </c>
      <c r="C78" s="267" t="s">
        <v>1170</v>
      </c>
      <c r="D78" s="267"/>
      <c r="E78" s="266"/>
      <c r="F78" s="306">
        <v>0</v>
      </c>
      <c r="G78" s="306">
        <v>0</v>
      </c>
    </row>
    <row r="79" spans="1:7" ht="57" hidden="1" customHeight="1">
      <c r="A79" s="102" t="s">
        <v>422</v>
      </c>
      <c r="B79" s="370">
        <v>439</v>
      </c>
      <c r="C79" s="268" t="s">
        <v>1170</v>
      </c>
      <c r="D79" s="268" t="s">
        <v>1187</v>
      </c>
      <c r="E79" s="269" t="s">
        <v>421</v>
      </c>
      <c r="F79" s="305">
        <v>0</v>
      </c>
      <c r="G79" s="305">
        <v>0</v>
      </c>
    </row>
    <row r="80" spans="1:7" ht="18.75" customHeight="1">
      <c r="A80" s="238" t="s">
        <v>140</v>
      </c>
      <c r="B80" s="368">
        <v>439</v>
      </c>
      <c r="C80" s="369" t="s">
        <v>601</v>
      </c>
      <c r="D80" s="266"/>
      <c r="E80" s="266"/>
      <c r="F80" s="306">
        <f>SUM(F81,F85)</f>
        <v>2000</v>
      </c>
      <c r="G80" s="306">
        <f>SUM(G81,G85)</f>
        <v>2000</v>
      </c>
    </row>
    <row r="81" spans="1:7" ht="39" customHeight="1">
      <c r="A81" s="240" t="s">
        <v>1242</v>
      </c>
      <c r="B81" s="232">
        <v>439</v>
      </c>
      <c r="C81" s="261" t="s">
        <v>601</v>
      </c>
      <c r="D81" s="262" t="s">
        <v>517</v>
      </c>
      <c r="E81" s="262"/>
      <c r="F81" s="300">
        <f>SUM(F83)</f>
        <v>1000</v>
      </c>
      <c r="G81" s="300">
        <f>SUM(G83)</f>
        <v>1000</v>
      </c>
    </row>
    <row r="82" spans="1:7" ht="36.75" customHeight="1">
      <c r="A82" s="102" t="s">
        <v>704</v>
      </c>
      <c r="B82" s="365">
        <v>439</v>
      </c>
      <c r="C82" s="263" t="s">
        <v>601</v>
      </c>
      <c r="D82" s="264" t="s">
        <v>705</v>
      </c>
      <c r="E82" s="262"/>
      <c r="F82" s="265">
        <f>SUM(F83)</f>
        <v>1000</v>
      </c>
      <c r="G82" s="265">
        <f>SUM(G83)</f>
        <v>1000</v>
      </c>
    </row>
    <row r="83" spans="1:7" ht="35.25" customHeight="1">
      <c r="A83" s="195" t="s">
        <v>12</v>
      </c>
      <c r="B83" s="365">
        <v>439</v>
      </c>
      <c r="C83" s="263" t="s">
        <v>601</v>
      </c>
      <c r="D83" s="264" t="s">
        <v>748</v>
      </c>
      <c r="E83" s="264"/>
      <c r="F83" s="265">
        <f>SUM(F84)</f>
        <v>1000</v>
      </c>
      <c r="G83" s="265">
        <f>SUM(G84)</f>
        <v>1000</v>
      </c>
    </row>
    <row r="84" spans="1:7" ht="35.25" customHeight="1">
      <c r="A84" s="241" t="s">
        <v>197</v>
      </c>
      <c r="B84" s="365">
        <v>439</v>
      </c>
      <c r="C84" s="263" t="s">
        <v>601</v>
      </c>
      <c r="D84" s="264" t="s">
        <v>706</v>
      </c>
      <c r="E84" s="264" t="s">
        <v>421</v>
      </c>
      <c r="F84" s="265">
        <v>1000</v>
      </c>
      <c r="G84" s="265">
        <v>1000</v>
      </c>
    </row>
    <row r="85" spans="1:7" ht="46.5" customHeight="1">
      <c r="A85" s="387" t="s">
        <v>1241</v>
      </c>
      <c r="B85" s="368">
        <v>439</v>
      </c>
      <c r="C85" s="261" t="s">
        <v>601</v>
      </c>
      <c r="D85" s="262" t="s">
        <v>518</v>
      </c>
      <c r="E85" s="388"/>
      <c r="F85" s="313">
        <f>SUM(F87)</f>
        <v>1000</v>
      </c>
      <c r="G85" s="313">
        <f>SUM(G87)</f>
        <v>1000</v>
      </c>
    </row>
    <row r="86" spans="1:7" ht="30" customHeight="1">
      <c r="A86" s="102" t="s">
        <v>684</v>
      </c>
      <c r="B86" s="370">
        <v>439</v>
      </c>
      <c r="C86" s="263" t="s">
        <v>601</v>
      </c>
      <c r="D86" s="264" t="s">
        <v>707</v>
      </c>
      <c r="E86" s="221"/>
      <c r="F86" s="314">
        <f>SUM(F87)</f>
        <v>1000</v>
      </c>
      <c r="G86" s="314">
        <f>SUM(G87)</f>
        <v>1000</v>
      </c>
    </row>
    <row r="87" spans="1:7" ht="44.25" customHeight="1">
      <c r="A87" s="222" t="s">
        <v>1266</v>
      </c>
      <c r="B87" s="365">
        <v>439</v>
      </c>
      <c r="C87" s="263" t="s">
        <v>601</v>
      </c>
      <c r="D87" s="264" t="s">
        <v>708</v>
      </c>
      <c r="E87" s="221"/>
      <c r="F87" s="314">
        <f>SUM(F88)</f>
        <v>1000</v>
      </c>
      <c r="G87" s="314">
        <f>SUM(G88)</f>
        <v>1000</v>
      </c>
    </row>
    <row r="88" spans="1:7" ht="30.75" customHeight="1">
      <c r="A88" s="195" t="s">
        <v>422</v>
      </c>
      <c r="B88" s="365">
        <v>439</v>
      </c>
      <c r="C88" s="263" t="s">
        <v>601</v>
      </c>
      <c r="D88" s="264" t="s">
        <v>708</v>
      </c>
      <c r="E88" s="264" t="s">
        <v>421</v>
      </c>
      <c r="F88" s="265">
        <v>1000</v>
      </c>
      <c r="G88" s="265">
        <v>1000</v>
      </c>
    </row>
    <row r="89" spans="1:7" ht="56.25" customHeight="1">
      <c r="A89" s="96" t="s">
        <v>1243</v>
      </c>
      <c r="B89" s="365">
        <v>439</v>
      </c>
      <c r="C89" s="263" t="s">
        <v>601</v>
      </c>
      <c r="D89" s="264" t="s">
        <v>864</v>
      </c>
      <c r="E89" s="264"/>
      <c r="F89" s="300">
        <f>SUM(F90)</f>
        <v>100</v>
      </c>
      <c r="G89" s="300">
        <f>SUM(G90)</f>
        <v>100</v>
      </c>
    </row>
    <row r="90" spans="1:7" ht="37.5" customHeight="1">
      <c r="A90" s="241" t="s">
        <v>869</v>
      </c>
      <c r="B90" s="365">
        <v>439</v>
      </c>
      <c r="C90" s="263" t="s">
        <v>601</v>
      </c>
      <c r="D90" s="264" t="s">
        <v>864</v>
      </c>
      <c r="E90" s="264"/>
      <c r="F90" s="265">
        <f>SUM(F91)</f>
        <v>100</v>
      </c>
      <c r="G90" s="265">
        <f>SUM(G91)</f>
        <v>100</v>
      </c>
    </row>
    <row r="91" spans="1:7" ht="30" customHeight="1">
      <c r="A91" s="195" t="s">
        <v>422</v>
      </c>
      <c r="B91" s="365">
        <v>439</v>
      </c>
      <c r="C91" s="263" t="s">
        <v>601</v>
      </c>
      <c r="D91" s="264" t="s">
        <v>864</v>
      </c>
      <c r="E91" s="264" t="s">
        <v>421</v>
      </c>
      <c r="F91" s="265">
        <v>100</v>
      </c>
      <c r="G91" s="265">
        <v>100</v>
      </c>
    </row>
    <row r="92" spans="1:7" ht="26.25" customHeight="1">
      <c r="A92" s="192" t="s">
        <v>276</v>
      </c>
      <c r="B92" s="232">
        <v>439</v>
      </c>
      <c r="C92" s="261" t="s">
        <v>485</v>
      </c>
      <c r="D92" s="262"/>
      <c r="E92" s="262"/>
      <c r="F92" s="300">
        <f>SUM(F97,F93)</f>
        <v>11300</v>
      </c>
      <c r="G92" s="300">
        <f>SUM(G97,G93)</f>
        <v>11300</v>
      </c>
    </row>
    <row r="93" spans="1:7" ht="41.25" customHeight="1">
      <c r="A93" s="237" t="s">
        <v>1224</v>
      </c>
      <c r="B93" s="232">
        <v>439</v>
      </c>
      <c r="C93" s="261" t="s">
        <v>602</v>
      </c>
      <c r="D93" s="262"/>
      <c r="E93" s="262"/>
      <c r="F93" s="300">
        <f t="shared" ref="F93:G95" si="3">SUM(F94)</f>
        <v>7300</v>
      </c>
      <c r="G93" s="300">
        <f t="shared" si="3"/>
        <v>7300</v>
      </c>
    </row>
    <row r="94" spans="1:7" ht="42.75" customHeight="1">
      <c r="A94" s="219" t="s">
        <v>821</v>
      </c>
      <c r="B94" s="232">
        <v>439</v>
      </c>
      <c r="C94" s="261" t="s">
        <v>602</v>
      </c>
      <c r="D94" s="264" t="s">
        <v>820</v>
      </c>
      <c r="E94" s="262"/>
      <c r="F94" s="300">
        <f t="shared" si="3"/>
        <v>7300</v>
      </c>
      <c r="G94" s="300">
        <f t="shared" si="3"/>
        <v>7300</v>
      </c>
    </row>
    <row r="95" spans="1:7" ht="32.25" customHeight="1">
      <c r="A95" s="102" t="s">
        <v>546</v>
      </c>
      <c r="B95" s="365">
        <v>439</v>
      </c>
      <c r="C95" s="263" t="s">
        <v>602</v>
      </c>
      <c r="D95" s="264" t="s">
        <v>819</v>
      </c>
      <c r="E95" s="264"/>
      <c r="F95" s="265">
        <f t="shared" si="3"/>
        <v>7300</v>
      </c>
      <c r="G95" s="265">
        <f t="shared" si="3"/>
        <v>7300</v>
      </c>
    </row>
    <row r="96" spans="1:7" ht="30.75" customHeight="1">
      <c r="A96" s="102" t="s">
        <v>316</v>
      </c>
      <c r="B96" s="365">
        <v>439</v>
      </c>
      <c r="C96" s="263" t="s">
        <v>602</v>
      </c>
      <c r="D96" s="264" t="s">
        <v>819</v>
      </c>
      <c r="E96" s="264" t="s">
        <v>903</v>
      </c>
      <c r="F96" s="265">
        <v>7300</v>
      </c>
      <c r="G96" s="265">
        <v>7300</v>
      </c>
    </row>
    <row r="97" spans="1:7" ht="17.25" customHeight="1">
      <c r="A97" s="192" t="s">
        <v>173</v>
      </c>
      <c r="B97" s="232">
        <v>439</v>
      </c>
      <c r="C97" s="261" t="s">
        <v>621</v>
      </c>
      <c r="D97" s="264"/>
      <c r="E97" s="264"/>
      <c r="F97" s="300">
        <f>SUM(F98)</f>
        <v>4000</v>
      </c>
      <c r="G97" s="300">
        <f>SUM(G98)</f>
        <v>4000</v>
      </c>
    </row>
    <row r="98" spans="1:7" ht="35.25" customHeight="1">
      <c r="A98" s="237" t="s">
        <v>1224</v>
      </c>
      <c r="B98" s="232">
        <v>439</v>
      </c>
      <c r="C98" s="261" t="s">
        <v>621</v>
      </c>
      <c r="D98" s="262" t="s">
        <v>520</v>
      </c>
      <c r="E98" s="262"/>
      <c r="F98" s="300">
        <f>SUM(F100,F102,F104,F107)</f>
        <v>4000</v>
      </c>
      <c r="G98" s="300">
        <f>SUM(G100,G102,G104,G107)</f>
        <v>4000</v>
      </c>
    </row>
    <row r="99" spans="1:7" ht="32.25" customHeight="1">
      <c r="A99" s="219" t="s">
        <v>687</v>
      </c>
      <c r="B99" s="365">
        <v>439</v>
      </c>
      <c r="C99" s="263" t="s">
        <v>621</v>
      </c>
      <c r="D99" s="264" t="s">
        <v>725</v>
      </c>
      <c r="E99" s="264"/>
      <c r="F99" s="300">
        <f>F100</f>
        <v>800</v>
      </c>
      <c r="G99" s="300">
        <f>G100</f>
        <v>800</v>
      </c>
    </row>
    <row r="100" spans="1:7" ht="29.25" customHeight="1">
      <c r="A100" s="219" t="s">
        <v>535</v>
      </c>
      <c r="B100" s="365">
        <v>439</v>
      </c>
      <c r="C100" s="263" t="s">
        <v>621</v>
      </c>
      <c r="D100" s="264" t="s">
        <v>726</v>
      </c>
      <c r="E100" s="264"/>
      <c r="F100" s="265">
        <f>SUM(F101)</f>
        <v>800</v>
      </c>
      <c r="G100" s="265">
        <f>SUM(G101)</f>
        <v>800</v>
      </c>
    </row>
    <row r="101" spans="1:7" ht="24.75" customHeight="1">
      <c r="A101" s="242" t="s">
        <v>553</v>
      </c>
      <c r="B101" s="365">
        <v>439</v>
      </c>
      <c r="C101" s="263" t="s">
        <v>621</v>
      </c>
      <c r="D101" s="264" t="s">
        <v>726</v>
      </c>
      <c r="E101" s="264" t="s">
        <v>421</v>
      </c>
      <c r="F101" s="265">
        <v>800</v>
      </c>
      <c r="G101" s="265">
        <v>800</v>
      </c>
    </row>
    <row r="102" spans="1:7" ht="31.5" customHeight="1">
      <c r="A102" s="243" t="s">
        <v>536</v>
      </c>
      <c r="B102" s="365">
        <v>439</v>
      </c>
      <c r="C102" s="263" t="s">
        <v>621</v>
      </c>
      <c r="D102" s="264" t="s">
        <v>727</v>
      </c>
      <c r="E102" s="262"/>
      <c r="F102" s="300">
        <f>SUM(F103)</f>
        <v>2600</v>
      </c>
      <c r="G102" s="300">
        <f>SUM(G103)</f>
        <v>2600</v>
      </c>
    </row>
    <row r="103" spans="1:7" ht="21" customHeight="1">
      <c r="A103" s="242" t="s">
        <v>553</v>
      </c>
      <c r="B103" s="365">
        <v>439</v>
      </c>
      <c r="C103" s="263" t="s">
        <v>621</v>
      </c>
      <c r="D103" s="264" t="s">
        <v>727</v>
      </c>
      <c r="E103" s="264" t="s">
        <v>578</v>
      </c>
      <c r="F103" s="265">
        <v>2600</v>
      </c>
      <c r="G103" s="265">
        <v>2600</v>
      </c>
    </row>
    <row r="104" spans="1:7" ht="33" customHeight="1">
      <c r="A104" s="219" t="s">
        <v>823</v>
      </c>
      <c r="B104" s="365">
        <v>439</v>
      </c>
      <c r="C104" s="264" t="s">
        <v>621</v>
      </c>
      <c r="D104" s="264" t="s">
        <v>825</v>
      </c>
      <c r="E104" s="264"/>
      <c r="F104" s="300">
        <v>100</v>
      </c>
      <c r="G104" s="300">
        <v>100</v>
      </c>
    </row>
    <row r="105" spans="1:7" ht="32.25" customHeight="1">
      <c r="A105" s="243" t="s">
        <v>828</v>
      </c>
      <c r="B105" s="365">
        <v>439</v>
      </c>
      <c r="C105" s="264" t="s">
        <v>621</v>
      </c>
      <c r="D105" s="264" t="s">
        <v>826</v>
      </c>
      <c r="E105" s="264"/>
      <c r="F105" s="265">
        <v>100</v>
      </c>
      <c r="G105" s="265">
        <v>100</v>
      </c>
    </row>
    <row r="106" spans="1:7" ht="35.25" customHeight="1">
      <c r="A106" s="195" t="s">
        <v>422</v>
      </c>
      <c r="B106" s="365">
        <v>439</v>
      </c>
      <c r="C106" s="264" t="s">
        <v>621</v>
      </c>
      <c r="D106" s="264" t="s">
        <v>826</v>
      </c>
      <c r="E106" s="264" t="s">
        <v>421</v>
      </c>
      <c r="F106" s="265">
        <v>100</v>
      </c>
      <c r="G106" s="265">
        <v>100</v>
      </c>
    </row>
    <row r="107" spans="1:7" ht="44.25" customHeight="1">
      <c r="A107" s="243" t="s">
        <v>1144</v>
      </c>
      <c r="B107" s="232">
        <v>439</v>
      </c>
      <c r="C107" s="262" t="s">
        <v>621</v>
      </c>
      <c r="D107" s="262" t="s">
        <v>1143</v>
      </c>
      <c r="E107" s="262"/>
      <c r="F107" s="300">
        <f>F108</f>
        <v>500</v>
      </c>
      <c r="G107" s="300">
        <f>G108</f>
        <v>500</v>
      </c>
    </row>
    <row r="108" spans="1:7" ht="24.75" customHeight="1">
      <c r="A108" s="195" t="s">
        <v>422</v>
      </c>
      <c r="B108" s="365">
        <v>439</v>
      </c>
      <c r="C108" s="264" t="s">
        <v>621</v>
      </c>
      <c r="D108" s="264" t="s">
        <v>1143</v>
      </c>
      <c r="E108" s="264" t="s">
        <v>421</v>
      </c>
      <c r="F108" s="265">
        <v>500</v>
      </c>
      <c r="G108" s="265">
        <v>500</v>
      </c>
    </row>
    <row r="109" spans="1:7" ht="33" customHeight="1">
      <c r="A109" s="238" t="s">
        <v>259</v>
      </c>
      <c r="B109" s="299">
        <v>460</v>
      </c>
      <c r="C109" s="263"/>
      <c r="D109" s="264"/>
      <c r="E109" s="264"/>
      <c r="F109" s="300">
        <f>SUM(F110,F119,F127,F133,F139)</f>
        <v>47639.899999999994</v>
      </c>
      <c r="G109" s="300">
        <f>SUM(G110,G119,G127,G133,G139)</f>
        <v>47738.2</v>
      </c>
    </row>
    <row r="110" spans="1:7" ht="29.25" customHeight="1">
      <c r="A110" s="192" t="s">
        <v>303</v>
      </c>
      <c r="B110" s="232">
        <v>460</v>
      </c>
      <c r="C110" s="261" t="s">
        <v>304</v>
      </c>
      <c r="D110" s="264"/>
      <c r="E110" s="264"/>
      <c r="F110" s="300">
        <f>SUM(F111)</f>
        <v>7541</v>
      </c>
      <c r="G110" s="300">
        <f>SUM(G111)</f>
        <v>7541</v>
      </c>
    </row>
    <row r="111" spans="1:7" ht="28.5" customHeight="1">
      <c r="A111" s="234" t="s">
        <v>617</v>
      </c>
      <c r="B111" s="232">
        <v>460</v>
      </c>
      <c r="C111" s="261" t="s">
        <v>598</v>
      </c>
      <c r="D111" s="262"/>
      <c r="E111" s="262"/>
      <c r="F111" s="300">
        <f>F112</f>
        <v>7541</v>
      </c>
      <c r="G111" s="300">
        <f>G112</f>
        <v>7541</v>
      </c>
    </row>
    <row r="112" spans="1:7" ht="20.25" customHeight="1">
      <c r="A112" s="192" t="s">
        <v>538</v>
      </c>
      <c r="B112" s="232">
        <v>460</v>
      </c>
      <c r="C112" s="261" t="s">
        <v>598</v>
      </c>
      <c r="D112" s="262" t="s">
        <v>496</v>
      </c>
      <c r="E112" s="262"/>
      <c r="F112" s="300">
        <f>SUM(F113)</f>
        <v>7541</v>
      </c>
      <c r="G112" s="300">
        <f>SUM(G113)</f>
        <v>7541</v>
      </c>
    </row>
    <row r="113" spans="1:7" ht="38.25" customHeight="1">
      <c r="A113" s="195" t="s">
        <v>428</v>
      </c>
      <c r="B113" s="365">
        <v>460</v>
      </c>
      <c r="C113" s="263" t="s">
        <v>598</v>
      </c>
      <c r="D113" s="264" t="s">
        <v>521</v>
      </c>
      <c r="E113" s="264"/>
      <c r="F113" s="265">
        <f>SUM(F114,F116)</f>
        <v>7541</v>
      </c>
      <c r="G113" s="265">
        <f>SUM(G114,G116)</f>
        <v>7541</v>
      </c>
    </row>
    <row r="114" spans="1:7" ht="30" customHeight="1">
      <c r="A114" s="102" t="s">
        <v>424</v>
      </c>
      <c r="B114" s="365">
        <v>460</v>
      </c>
      <c r="C114" s="263" t="s">
        <v>598</v>
      </c>
      <c r="D114" s="264" t="s">
        <v>522</v>
      </c>
      <c r="E114" s="264"/>
      <c r="F114" s="265">
        <f>SUM(F115)</f>
        <v>6811</v>
      </c>
      <c r="G114" s="265">
        <f>SUM(G115)</f>
        <v>6811</v>
      </c>
    </row>
    <row r="115" spans="1:7" ht="26.25" customHeight="1">
      <c r="A115" s="102" t="s">
        <v>426</v>
      </c>
      <c r="B115" s="365">
        <v>460</v>
      </c>
      <c r="C115" s="263" t="s">
        <v>598</v>
      </c>
      <c r="D115" s="264" t="s">
        <v>522</v>
      </c>
      <c r="E115" s="264" t="s">
        <v>425</v>
      </c>
      <c r="F115" s="265">
        <v>6811</v>
      </c>
      <c r="G115" s="265">
        <v>6811</v>
      </c>
    </row>
    <row r="116" spans="1:7" ht="37.5" customHeight="1">
      <c r="A116" s="102" t="s">
        <v>377</v>
      </c>
      <c r="B116" s="365">
        <v>460</v>
      </c>
      <c r="C116" s="263" t="s">
        <v>598</v>
      </c>
      <c r="D116" s="264" t="s">
        <v>523</v>
      </c>
      <c r="E116" s="264"/>
      <c r="F116" s="265">
        <f>F117+F118</f>
        <v>730</v>
      </c>
      <c r="G116" s="265">
        <f>G117+G118</f>
        <v>730</v>
      </c>
    </row>
    <row r="117" spans="1:7" ht="37.5" customHeight="1">
      <c r="A117" s="102" t="s">
        <v>422</v>
      </c>
      <c r="B117" s="365">
        <v>460</v>
      </c>
      <c r="C117" s="263" t="s">
        <v>598</v>
      </c>
      <c r="D117" s="264" t="s">
        <v>523</v>
      </c>
      <c r="E117" s="264" t="s">
        <v>421</v>
      </c>
      <c r="F117" s="265">
        <v>720</v>
      </c>
      <c r="G117" s="265">
        <v>720</v>
      </c>
    </row>
    <row r="118" spans="1:7" ht="24.95" customHeight="1">
      <c r="A118" s="102" t="s">
        <v>53</v>
      </c>
      <c r="B118" s="367">
        <v>460</v>
      </c>
      <c r="C118" s="263" t="s">
        <v>598</v>
      </c>
      <c r="D118" s="264" t="s">
        <v>523</v>
      </c>
      <c r="E118" s="264" t="s">
        <v>437</v>
      </c>
      <c r="F118" s="265">
        <v>10</v>
      </c>
      <c r="G118" s="265">
        <v>10</v>
      </c>
    </row>
    <row r="119" spans="1:7" ht="24.95" customHeight="1">
      <c r="A119" s="237" t="s">
        <v>603</v>
      </c>
      <c r="B119" s="232">
        <v>460</v>
      </c>
      <c r="C119" s="261" t="s">
        <v>604</v>
      </c>
      <c r="D119" s="262"/>
      <c r="E119" s="262"/>
      <c r="F119" s="295">
        <f>F120</f>
        <v>2911.7</v>
      </c>
      <c r="G119" s="295">
        <f>G120</f>
        <v>3010</v>
      </c>
    </row>
    <row r="120" spans="1:7" ht="40.5" customHeight="1">
      <c r="A120" s="219" t="s">
        <v>24</v>
      </c>
      <c r="B120" s="365">
        <v>460</v>
      </c>
      <c r="C120" s="263" t="s">
        <v>605</v>
      </c>
      <c r="D120" s="264" t="s">
        <v>506</v>
      </c>
      <c r="E120" s="264"/>
      <c r="F120" s="265">
        <f>F121+F124</f>
        <v>2911.7</v>
      </c>
      <c r="G120" s="265">
        <f>G121+G124</f>
        <v>3010</v>
      </c>
    </row>
    <row r="121" spans="1:7" ht="43.5" customHeight="1">
      <c r="A121" s="219" t="s">
        <v>192</v>
      </c>
      <c r="B121" s="365">
        <v>460</v>
      </c>
      <c r="C121" s="263" t="s">
        <v>605</v>
      </c>
      <c r="D121" s="264" t="s">
        <v>524</v>
      </c>
      <c r="E121" s="264"/>
      <c r="F121" s="265">
        <f>F122</f>
        <v>1540</v>
      </c>
      <c r="G121" s="265">
        <f>G122</f>
        <v>1540</v>
      </c>
    </row>
    <row r="122" spans="1:7" ht="24.95" customHeight="1">
      <c r="A122" s="219" t="s">
        <v>435</v>
      </c>
      <c r="B122" s="365">
        <v>460</v>
      </c>
      <c r="C122" s="263" t="s">
        <v>605</v>
      </c>
      <c r="D122" s="264" t="s">
        <v>644</v>
      </c>
      <c r="E122" s="264"/>
      <c r="F122" s="265">
        <f>F123</f>
        <v>1540</v>
      </c>
      <c r="G122" s="265">
        <f>G123</f>
        <v>1540</v>
      </c>
    </row>
    <row r="123" spans="1:7" ht="24.95" customHeight="1">
      <c r="A123" s="219" t="s">
        <v>208</v>
      </c>
      <c r="B123" s="365">
        <v>460</v>
      </c>
      <c r="C123" s="263" t="s">
        <v>605</v>
      </c>
      <c r="D123" s="264" t="s">
        <v>644</v>
      </c>
      <c r="E123" s="264" t="s">
        <v>209</v>
      </c>
      <c r="F123" s="265">
        <v>1540</v>
      </c>
      <c r="G123" s="265">
        <v>1540</v>
      </c>
    </row>
    <row r="124" spans="1:7" ht="17.25" customHeight="1">
      <c r="A124" s="219" t="s">
        <v>193</v>
      </c>
      <c r="B124" s="365">
        <v>460</v>
      </c>
      <c r="C124" s="263" t="s">
        <v>605</v>
      </c>
      <c r="D124" s="264" t="s">
        <v>645</v>
      </c>
      <c r="E124" s="264"/>
      <c r="F124" s="265">
        <f>F125</f>
        <v>1371.7</v>
      </c>
      <c r="G124" s="265">
        <f>G125</f>
        <v>1470</v>
      </c>
    </row>
    <row r="125" spans="1:7" ht="32.25" customHeight="1">
      <c r="A125" s="219" t="s">
        <v>435</v>
      </c>
      <c r="B125" s="365">
        <v>460</v>
      </c>
      <c r="C125" s="263" t="s">
        <v>605</v>
      </c>
      <c r="D125" s="264" t="s">
        <v>646</v>
      </c>
      <c r="E125" s="264"/>
      <c r="F125" s="265">
        <f>F126</f>
        <v>1371.7</v>
      </c>
      <c r="G125" s="265">
        <f>G126</f>
        <v>1470</v>
      </c>
    </row>
    <row r="126" spans="1:7" ht="24.95" customHeight="1">
      <c r="A126" s="219" t="s">
        <v>208</v>
      </c>
      <c r="B126" s="365">
        <v>460</v>
      </c>
      <c r="C126" s="263" t="s">
        <v>605</v>
      </c>
      <c r="D126" s="264" t="s">
        <v>646</v>
      </c>
      <c r="E126" s="264" t="s">
        <v>209</v>
      </c>
      <c r="F126" s="265">
        <v>1371.7</v>
      </c>
      <c r="G126" s="265">
        <v>1470</v>
      </c>
    </row>
    <row r="127" spans="1:7" ht="24.95" customHeight="1">
      <c r="A127" s="192" t="s">
        <v>350</v>
      </c>
      <c r="B127" s="232">
        <v>460</v>
      </c>
      <c r="C127" s="261" t="s">
        <v>351</v>
      </c>
      <c r="D127" s="262"/>
      <c r="E127" s="262"/>
      <c r="F127" s="300">
        <f>SUM(F128)</f>
        <v>4000</v>
      </c>
      <c r="G127" s="300">
        <f>SUM(G128)</f>
        <v>4000</v>
      </c>
    </row>
    <row r="128" spans="1:7" ht="21.75" customHeight="1">
      <c r="A128" s="192" t="s">
        <v>568</v>
      </c>
      <c r="B128" s="232">
        <v>460</v>
      </c>
      <c r="C128" s="261" t="s">
        <v>624</v>
      </c>
      <c r="D128" s="262"/>
      <c r="E128" s="262"/>
      <c r="F128" s="300">
        <f>SUM(F130)</f>
        <v>4000</v>
      </c>
      <c r="G128" s="300">
        <f>SUM(G130)</f>
        <v>4000</v>
      </c>
    </row>
    <row r="129" spans="1:10" ht="29.25" customHeight="1">
      <c r="A129" s="102" t="s">
        <v>24</v>
      </c>
      <c r="B129" s="365">
        <v>460</v>
      </c>
      <c r="C129" s="263" t="s">
        <v>624</v>
      </c>
      <c r="D129" s="264" t="s">
        <v>506</v>
      </c>
      <c r="E129" s="264"/>
      <c r="F129" s="265">
        <f>F130</f>
        <v>4000</v>
      </c>
      <c r="G129" s="265">
        <f>G130</f>
        <v>4000</v>
      </c>
    </row>
    <row r="130" spans="1:10" ht="35.25" customHeight="1">
      <c r="A130" s="102" t="s">
        <v>383</v>
      </c>
      <c r="B130" s="365">
        <v>460</v>
      </c>
      <c r="C130" s="263" t="s">
        <v>624</v>
      </c>
      <c r="D130" s="264" t="s">
        <v>666</v>
      </c>
      <c r="E130" s="264"/>
      <c r="F130" s="265">
        <f>SUM(F131)</f>
        <v>4000</v>
      </c>
      <c r="G130" s="265">
        <f>SUM(G131)</f>
        <v>4000</v>
      </c>
    </row>
    <row r="131" spans="1:10" ht="33.75" customHeight="1">
      <c r="A131" s="243" t="s">
        <v>434</v>
      </c>
      <c r="B131" s="365">
        <v>460</v>
      </c>
      <c r="C131" s="263" t="s">
        <v>624</v>
      </c>
      <c r="D131" s="264" t="s">
        <v>667</v>
      </c>
      <c r="E131" s="264"/>
      <c r="F131" s="265">
        <f>SUM(F132)</f>
        <v>4000</v>
      </c>
      <c r="G131" s="265">
        <f>SUM(G132)</f>
        <v>4000</v>
      </c>
    </row>
    <row r="132" spans="1:10" ht="24.95" customHeight="1">
      <c r="A132" s="102" t="s">
        <v>206</v>
      </c>
      <c r="B132" s="365">
        <v>460</v>
      </c>
      <c r="C132" s="263" t="s">
        <v>624</v>
      </c>
      <c r="D132" s="264" t="s">
        <v>667</v>
      </c>
      <c r="E132" s="264" t="s">
        <v>831</v>
      </c>
      <c r="F132" s="265">
        <v>4000</v>
      </c>
      <c r="G132" s="265">
        <v>4000</v>
      </c>
    </row>
    <row r="133" spans="1:10" ht="35.25" customHeight="1">
      <c r="A133" s="192" t="s">
        <v>352</v>
      </c>
      <c r="B133" s="232">
        <v>460</v>
      </c>
      <c r="C133" s="261" t="s">
        <v>622</v>
      </c>
      <c r="D133" s="262"/>
      <c r="E133" s="262"/>
      <c r="F133" s="300">
        <f>SUM(F134)</f>
        <v>0</v>
      </c>
      <c r="G133" s="300">
        <f>SUM(G134)</f>
        <v>0</v>
      </c>
    </row>
    <row r="134" spans="1:10" ht="53.25" hidden="1" customHeight="1">
      <c r="A134" s="387" t="s">
        <v>234</v>
      </c>
      <c r="B134" s="232">
        <v>460</v>
      </c>
      <c r="C134" s="261" t="s">
        <v>623</v>
      </c>
      <c r="D134" s="262"/>
      <c r="E134" s="262"/>
      <c r="F134" s="300">
        <f>SUM(F137)</f>
        <v>0</v>
      </c>
      <c r="G134" s="300">
        <f>SUM(G137)</f>
        <v>0</v>
      </c>
    </row>
    <row r="135" spans="1:10" ht="38.25" hidden="1" customHeight="1">
      <c r="A135" s="192" t="s">
        <v>24</v>
      </c>
      <c r="B135" s="232">
        <v>460</v>
      </c>
      <c r="C135" s="261" t="s">
        <v>623</v>
      </c>
      <c r="D135" s="262" t="s">
        <v>506</v>
      </c>
      <c r="E135" s="262"/>
      <c r="F135" s="300">
        <f t="shared" ref="F135:G137" si="4">SUM(F136)</f>
        <v>0</v>
      </c>
      <c r="G135" s="300">
        <f t="shared" si="4"/>
        <v>0</v>
      </c>
    </row>
    <row r="136" spans="1:10" ht="45" hidden="1" customHeight="1">
      <c r="A136" s="387" t="s">
        <v>560</v>
      </c>
      <c r="B136" s="232">
        <v>460</v>
      </c>
      <c r="C136" s="261" t="s">
        <v>623</v>
      </c>
      <c r="D136" s="262" t="s">
        <v>668</v>
      </c>
      <c r="E136" s="262"/>
      <c r="F136" s="300">
        <f t="shared" si="4"/>
        <v>0</v>
      </c>
      <c r="G136" s="300">
        <f t="shared" si="4"/>
        <v>0</v>
      </c>
    </row>
    <row r="137" spans="1:10" ht="24" hidden="1" customHeight="1">
      <c r="A137" s="244" t="s">
        <v>320</v>
      </c>
      <c r="B137" s="365">
        <v>460</v>
      </c>
      <c r="C137" s="263" t="s">
        <v>623</v>
      </c>
      <c r="D137" s="264" t="s">
        <v>669</v>
      </c>
      <c r="E137" s="264"/>
      <c r="F137" s="265">
        <f t="shared" si="4"/>
        <v>0</v>
      </c>
      <c r="G137" s="265">
        <f t="shared" si="4"/>
        <v>0</v>
      </c>
    </row>
    <row r="138" spans="1:10" ht="21.75" hidden="1" customHeight="1">
      <c r="A138" s="102" t="s">
        <v>560</v>
      </c>
      <c r="B138" s="365">
        <v>460</v>
      </c>
      <c r="C138" s="263" t="s">
        <v>623</v>
      </c>
      <c r="D138" s="264" t="s">
        <v>669</v>
      </c>
      <c r="E138" s="264" t="s">
        <v>204</v>
      </c>
      <c r="F138" s="265">
        <v>0</v>
      </c>
      <c r="G138" s="265">
        <v>0</v>
      </c>
    </row>
    <row r="139" spans="1:10" ht="47.25" customHeight="1">
      <c r="A139" s="237" t="s">
        <v>354</v>
      </c>
      <c r="B139" s="232">
        <v>460</v>
      </c>
      <c r="C139" s="261" t="s">
        <v>353</v>
      </c>
      <c r="D139" s="262"/>
      <c r="E139" s="262"/>
      <c r="F139" s="300">
        <f>SUM(F141)+F152</f>
        <v>33187.199999999997</v>
      </c>
      <c r="G139" s="300">
        <f>SUM(G141)+G152</f>
        <v>33187.199999999997</v>
      </c>
    </row>
    <row r="140" spans="1:10" ht="43.5" customHeight="1">
      <c r="A140" s="245" t="s">
        <v>549</v>
      </c>
      <c r="B140" s="232">
        <v>460</v>
      </c>
      <c r="C140" s="261" t="s">
        <v>235</v>
      </c>
      <c r="D140" s="262"/>
      <c r="E140" s="262"/>
      <c r="F140" s="300">
        <f>F141</f>
        <v>33187.199999999997</v>
      </c>
      <c r="G140" s="300">
        <f>G141</f>
        <v>33187.199999999997</v>
      </c>
    </row>
    <row r="141" spans="1:10" ht="19.5" customHeight="1">
      <c r="A141" s="192" t="s">
        <v>24</v>
      </c>
      <c r="B141" s="232">
        <v>460</v>
      </c>
      <c r="C141" s="261" t="s">
        <v>235</v>
      </c>
      <c r="D141" s="262" t="s">
        <v>506</v>
      </c>
      <c r="E141" s="262"/>
      <c r="F141" s="300">
        <f>SUM(F142,F147)</f>
        <v>33187.199999999997</v>
      </c>
      <c r="G141" s="300">
        <f>SUM(G142,G147)</f>
        <v>33187.199999999997</v>
      </c>
    </row>
    <row r="142" spans="1:10" ht="28.5" customHeight="1">
      <c r="A142" s="237" t="s">
        <v>192</v>
      </c>
      <c r="B142" s="232">
        <v>460</v>
      </c>
      <c r="C142" s="261" t="s">
        <v>235</v>
      </c>
      <c r="D142" s="262" t="s">
        <v>524</v>
      </c>
      <c r="E142" s="262"/>
      <c r="F142" s="300">
        <f>SUM(F143,F145)</f>
        <v>22562.2</v>
      </c>
      <c r="G142" s="300">
        <f>SUM(G143,G145)</f>
        <v>22562.2</v>
      </c>
    </row>
    <row r="143" spans="1:10" ht="41.25" customHeight="1">
      <c r="A143" s="246" t="s">
        <v>195</v>
      </c>
      <c r="B143" s="365">
        <v>460</v>
      </c>
      <c r="C143" s="263" t="s">
        <v>235</v>
      </c>
      <c r="D143" s="264" t="s">
        <v>755</v>
      </c>
      <c r="E143" s="264"/>
      <c r="F143" s="301">
        <f>F144</f>
        <v>695.2</v>
      </c>
      <c r="G143" s="301">
        <f>G144</f>
        <v>695.2</v>
      </c>
      <c r="J143" s="297"/>
    </row>
    <row r="144" spans="1:10" ht="24.75" customHeight="1">
      <c r="A144" s="246" t="s">
        <v>609</v>
      </c>
      <c r="B144" s="365">
        <v>460</v>
      </c>
      <c r="C144" s="263" t="s">
        <v>235</v>
      </c>
      <c r="D144" s="264" t="s">
        <v>755</v>
      </c>
      <c r="E144" s="264" t="s">
        <v>608</v>
      </c>
      <c r="F144" s="305">
        <v>695.2</v>
      </c>
      <c r="G144" s="305">
        <v>695.2</v>
      </c>
    </row>
    <row r="145" spans="1:7" ht="39" customHeight="1">
      <c r="A145" s="247" t="s">
        <v>1126</v>
      </c>
      <c r="B145" s="365">
        <v>460</v>
      </c>
      <c r="C145" s="371" t="s">
        <v>235</v>
      </c>
      <c r="D145" s="269" t="s">
        <v>670</v>
      </c>
      <c r="E145" s="269"/>
      <c r="F145" s="265">
        <f>SUM(F146)</f>
        <v>21867</v>
      </c>
      <c r="G145" s="265">
        <f>SUM(G146)</f>
        <v>21867</v>
      </c>
    </row>
    <row r="146" spans="1:7" ht="24" customHeight="1">
      <c r="A146" s="246" t="s">
        <v>609</v>
      </c>
      <c r="B146" s="365">
        <v>460</v>
      </c>
      <c r="C146" s="371" t="s">
        <v>235</v>
      </c>
      <c r="D146" s="269" t="s">
        <v>670</v>
      </c>
      <c r="E146" s="269" t="s">
        <v>608</v>
      </c>
      <c r="F146" s="305">
        <v>21867</v>
      </c>
      <c r="G146" s="305">
        <v>21867</v>
      </c>
    </row>
    <row r="147" spans="1:7" ht="24.75" customHeight="1">
      <c r="A147" s="237" t="s">
        <v>198</v>
      </c>
      <c r="B147" s="232">
        <v>460</v>
      </c>
      <c r="C147" s="261" t="s">
        <v>235</v>
      </c>
      <c r="D147" s="262" t="s">
        <v>645</v>
      </c>
      <c r="E147" s="262"/>
      <c r="F147" s="300">
        <f>SUM(F148,F150)</f>
        <v>10625</v>
      </c>
      <c r="G147" s="300">
        <f>SUM(G148,G150)</f>
        <v>10625</v>
      </c>
    </row>
    <row r="148" spans="1:7" ht="40.5" customHeight="1">
      <c r="A148" s="246" t="s">
        <v>194</v>
      </c>
      <c r="B148" s="365">
        <v>460</v>
      </c>
      <c r="C148" s="263" t="s">
        <v>235</v>
      </c>
      <c r="D148" s="264" t="s">
        <v>756</v>
      </c>
      <c r="E148" s="264"/>
      <c r="F148" s="265">
        <f>F149</f>
        <v>2492</v>
      </c>
      <c r="G148" s="265">
        <f>G149</f>
        <v>2492</v>
      </c>
    </row>
    <row r="149" spans="1:7" ht="18" customHeight="1">
      <c r="A149" s="246" t="s">
        <v>609</v>
      </c>
      <c r="B149" s="365">
        <v>460</v>
      </c>
      <c r="C149" s="263" t="s">
        <v>235</v>
      </c>
      <c r="D149" s="264" t="s">
        <v>756</v>
      </c>
      <c r="E149" s="264" t="s">
        <v>608</v>
      </c>
      <c r="F149" s="265">
        <v>2492</v>
      </c>
      <c r="G149" s="265">
        <v>2492</v>
      </c>
    </row>
    <row r="150" spans="1:7" ht="43.5" customHeight="1">
      <c r="A150" s="247" t="s">
        <v>1127</v>
      </c>
      <c r="B150" s="365">
        <v>460</v>
      </c>
      <c r="C150" s="371" t="s">
        <v>235</v>
      </c>
      <c r="D150" s="269" t="s">
        <v>673</v>
      </c>
      <c r="E150" s="269"/>
      <c r="F150" s="265">
        <f>SUM(F151)</f>
        <v>8133</v>
      </c>
      <c r="G150" s="265">
        <f>SUM(G151)</f>
        <v>8133</v>
      </c>
    </row>
    <row r="151" spans="1:7" ht="24" customHeight="1">
      <c r="A151" s="246" t="s">
        <v>609</v>
      </c>
      <c r="B151" s="365">
        <v>460</v>
      </c>
      <c r="C151" s="371" t="s">
        <v>235</v>
      </c>
      <c r="D151" s="269" t="s">
        <v>671</v>
      </c>
      <c r="E151" s="269" t="s">
        <v>608</v>
      </c>
      <c r="F151" s="305">
        <v>8133</v>
      </c>
      <c r="G151" s="305">
        <v>8133</v>
      </c>
    </row>
    <row r="152" spans="1:7" ht="24.95" hidden="1" customHeight="1">
      <c r="A152" s="274" t="s">
        <v>1209</v>
      </c>
      <c r="B152" s="232">
        <v>460</v>
      </c>
      <c r="C152" s="372">
        <v>1403</v>
      </c>
      <c r="D152" s="266"/>
      <c r="E152" s="266"/>
      <c r="F152" s="306">
        <v>0</v>
      </c>
      <c r="G152" s="306">
        <v>0</v>
      </c>
    </row>
    <row r="153" spans="1:7" ht="24.95" hidden="1" customHeight="1">
      <c r="A153" s="241" t="s">
        <v>1210</v>
      </c>
      <c r="B153" s="365">
        <v>460</v>
      </c>
      <c r="C153" s="269" t="s">
        <v>1208</v>
      </c>
      <c r="D153" s="269" t="s">
        <v>1207</v>
      </c>
      <c r="E153" s="269"/>
      <c r="F153" s="305">
        <v>0</v>
      </c>
      <c r="G153" s="305">
        <v>0</v>
      </c>
    </row>
    <row r="154" spans="1:7" ht="45" customHeight="1">
      <c r="A154" s="233" t="s">
        <v>406</v>
      </c>
      <c r="B154" s="299">
        <v>461</v>
      </c>
      <c r="C154" s="263"/>
      <c r="D154" s="269"/>
      <c r="E154" s="269"/>
      <c r="F154" s="306">
        <f>SUM(F155)</f>
        <v>9106</v>
      </c>
      <c r="G154" s="306">
        <f>SUM(G155)</f>
        <v>9106</v>
      </c>
    </row>
    <row r="155" spans="1:7" ht="34.5" customHeight="1">
      <c r="A155" s="192" t="s">
        <v>345</v>
      </c>
      <c r="B155" s="299">
        <v>461</v>
      </c>
      <c r="C155" s="373" t="s">
        <v>346</v>
      </c>
      <c r="D155" s="269"/>
      <c r="E155" s="269"/>
      <c r="F155" s="306">
        <f>SUM(F156,F164)</f>
        <v>9106</v>
      </c>
      <c r="G155" s="306">
        <f>SUM(G156,G164)</f>
        <v>9106</v>
      </c>
    </row>
    <row r="156" spans="1:7" ht="28.5" customHeight="1">
      <c r="A156" s="192" t="s">
        <v>541</v>
      </c>
      <c r="B156" s="299">
        <v>461</v>
      </c>
      <c r="C156" s="261" t="s">
        <v>627</v>
      </c>
      <c r="D156" s="262"/>
      <c r="E156" s="266"/>
      <c r="F156" s="306">
        <f>SUM(F157)</f>
        <v>6106</v>
      </c>
      <c r="G156" s="306">
        <f>SUM(G157)</f>
        <v>6106</v>
      </c>
    </row>
    <row r="157" spans="1:7" ht="28.5" customHeight="1">
      <c r="A157" s="192" t="s">
        <v>538</v>
      </c>
      <c r="B157" s="299">
        <v>461</v>
      </c>
      <c r="C157" s="261" t="s">
        <v>627</v>
      </c>
      <c r="D157" s="262" t="s">
        <v>496</v>
      </c>
      <c r="E157" s="262"/>
      <c r="F157" s="300">
        <f>SUM(F158)</f>
        <v>6106</v>
      </c>
      <c r="G157" s="300">
        <f>SUM(G158)</f>
        <v>6106</v>
      </c>
    </row>
    <row r="158" spans="1:7" ht="30.75" customHeight="1">
      <c r="A158" s="102" t="s">
        <v>309</v>
      </c>
      <c r="B158" s="367">
        <v>461</v>
      </c>
      <c r="C158" s="263" t="s">
        <v>627</v>
      </c>
      <c r="D158" s="264" t="s">
        <v>525</v>
      </c>
      <c r="E158" s="264"/>
      <c r="F158" s="265">
        <f>SUM(F159,F161)</f>
        <v>6106</v>
      </c>
      <c r="G158" s="265">
        <f>SUM(G159,G161)</f>
        <v>6106</v>
      </c>
    </row>
    <row r="159" spans="1:7" ht="44.25" customHeight="1">
      <c r="A159" s="102" t="s">
        <v>424</v>
      </c>
      <c r="B159" s="367">
        <v>461</v>
      </c>
      <c r="C159" s="263" t="s">
        <v>627</v>
      </c>
      <c r="D159" s="264" t="s">
        <v>526</v>
      </c>
      <c r="E159" s="264"/>
      <c r="F159" s="265">
        <f>SUM(F160)</f>
        <v>5066</v>
      </c>
      <c r="G159" s="265">
        <f>SUM(G160)</f>
        <v>5066</v>
      </c>
    </row>
    <row r="160" spans="1:7" ht="36.75" customHeight="1">
      <c r="A160" s="102" t="s">
        <v>426</v>
      </c>
      <c r="B160" s="367">
        <v>461</v>
      </c>
      <c r="C160" s="263" t="s">
        <v>627</v>
      </c>
      <c r="D160" s="264" t="s">
        <v>526</v>
      </c>
      <c r="E160" s="264" t="s">
        <v>425</v>
      </c>
      <c r="F160" s="265">
        <v>5066</v>
      </c>
      <c r="G160" s="265">
        <v>5066</v>
      </c>
    </row>
    <row r="161" spans="1:7" ht="19.5" customHeight="1">
      <c r="A161" s="102" t="s">
        <v>427</v>
      </c>
      <c r="B161" s="367">
        <v>461</v>
      </c>
      <c r="C161" s="263" t="s">
        <v>627</v>
      </c>
      <c r="D161" s="264" t="s">
        <v>527</v>
      </c>
      <c r="E161" s="264"/>
      <c r="F161" s="265">
        <f>SUM(F162:F163)</f>
        <v>1040</v>
      </c>
      <c r="G161" s="265">
        <f>SUM(G162:G163)</f>
        <v>1040</v>
      </c>
    </row>
    <row r="162" spans="1:7" ht="34.5" customHeight="1">
      <c r="A162" s="102" t="s">
        <v>422</v>
      </c>
      <c r="B162" s="367">
        <v>461</v>
      </c>
      <c r="C162" s="263" t="s">
        <v>627</v>
      </c>
      <c r="D162" s="264" t="s">
        <v>527</v>
      </c>
      <c r="E162" s="264" t="s">
        <v>421</v>
      </c>
      <c r="F162" s="265">
        <v>1000</v>
      </c>
      <c r="G162" s="265">
        <v>1000</v>
      </c>
    </row>
    <row r="163" spans="1:7" ht="25.5" customHeight="1">
      <c r="A163" s="102" t="s">
        <v>53</v>
      </c>
      <c r="B163" s="367">
        <v>461</v>
      </c>
      <c r="C163" s="263" t="s">
        <v>627</v>
      </c>
      <c r="D163" s="264" t="s">
        <v>527</v>
      </c>
      <c r="E163" s="264" t="s">
        <v>437</v>
      </c>
      <c r="F163" s="265">
        <v>40</v>
      </c>
      <c r="G163" s="265">
        <v>40</v>
      </c>
    </row>
    <row r="164" spans="1:7" ht="30" customHeight="1">
      <c r="A164" s="238" t="s">
        <v>140</v>
      </c>
      <c r="B164" s="368">
        <v>461</v>
      </c>
      <c r="C164" s="369" t="s">
        <v>601</v>
      </c>
      <c r="D164" s="264"/>
      <c r="E164" s="264"/>
      <c r="F164" s="300">
        <f>F165</f>
        <v>3000</v>
      </c>
      <c r="G164" s="300">
        <f>G165</f>
        <v>3000</v>
      </c>
    </row>
    <row r="165" spans="1:7" ht="42" customHeight="1">
      <c r="A165" s="240" t="s">
        <v>1235</v>
      </c>
      <c r="B165" s="299">
        <v>461</v>
      </c>
      <c r="C165" s="261" t="s">
        <v>601</v>
      </c>
      <c r="D165" s="262" t="s">
        <v>528</v>
      </c>
      <c r="E165" s="262"/>
      <c r="F165" s="300">
        <f t="shared" ref="F165:G167" si="5">SUM(F166)</f>
        <v>3000</v>
      </c>
      <c r="G165" s="300">
        <f t="shared" si="5"/>
        <v>3000</v>
      </c>
    </row>
    <row r="166" spans="1:7" ht="32.25" customHeight="1">
      <c r="A166" s="102" t="s">
        <v>685</v>
      </c>
      <c r="B166" s="367">
        <v>461</v>
      </c>
      <c r="C166" s="263" t="s">
        <v>601</v>
      </c>
      <c r="D166" s="264" t="s">
        <v>702</v>
      </c>
      <c r="E166" s="264"/>
      <c r="F166" s="265">
        <f t="shared" si="5"/>
        <v>3000</v>
      </c>
      <c r="G166" s="265">
        <f t="shared" si="5"/>
        <v>3000</v>
      </c>
    </row>
    <row r="167" spans="1:7" ht="32.25" customHeight="1">
      <c r="A167" s="195" t="s">
        <v>460</v>
      </c>
      <c r="B167" s="367">
        <v>461</v>
      </c>
      <c r="C167" s="263" t="s">
        <v>601</v>
      </c>
      <c r="D167" s="264" t="s">
        <v>703</v>
      </c>
      <c r="E167" s="264"/>
      <c r="F167" s="265">
        <f t="shared" si="5"/>
        <v>3000</v>
      </c>
      <c r="G167" s="265">
        <f t="shared" si="5"/>
        <v>3000</v>
      </c>
    </row>
    <row r="168" spans="1:7" ht="31.5" customHeight="1">
      <c r="A168" s="195" t="s">
        <v>422</v>
      </c>
      <c r="B168" s="367">
        <v>461</v>
      </c>
      <c r="C168" s="263" t="s">
        <v>601</v>
      </c>
      <c r="D168" s="264" t="s">
        <v>703</v>
      </c>
      <c r="E168" s="264" t="s">
        <v>421</v>
      </c>
      <c r="F168" s="265">
        <v>3000</v>
      </c>
      <c r="G168" s="265">
        <v>3000</v>
      </c>
    </row>
    <row r="169" spans="1:7" ht="32.25" customHeight="1">
      <c r="A169" s="192" t="s">
        <v>459</v>
      </c>
      <c r="B169" s="232">
        <v>463</v>
      </c>
      <c r="C169" s="263"/>
      <c r="D169" s="264"/>
      <c r="E169" s="264"/>
      <c r="F169" s="300">
        <f t="shared" ref="F169:G171" si="6">F170</f>
        <v>6720</v>
      </c>
      <c r="G169" s="300">
        <f t="shared" si="6"/>
        <v>6720</v>
      </c>
    </row>
    <row r="170" spans="1:7" ht="32.25" customHeight="1">
      <c r="A170" s="237" t="s">
        <v>343</v>
      </c>
      <c r="B170" s="232">
        <v>463</v>
      </c>
      <c r="C170" s="261" t="s">
        <v>344</v>
      </c>
      <c r="D170" s="262"/>
      <c r="E170" s="262"/>
      <c r="F170" s="300">
        <f t="shared" si="6"/>
        <v>6720</v>
      </c>
      <c r="G170" s="300">
        <f t="shared" si="6"/>
        <v>6720</v>
      </c>
    </row>
    <row r="171" spans="1:7" ht="40.5" customHeight="1">
      <c r="A171" s="237" t="s">
        <v>318</v>
      </c>
      <c r="B171" s="232">
        <v>463</v>
      </c>
      <c r="C171" s="261" t="s">
        <v>423</v>
      </c>
      <c r="D171" s="262"/>
      <c r="E171" s="262"/>
      <c r="F171" s="300">
        <f t="shared" si="6"/>
        <v>6720</v>
      </c>
      <c r="G171" s="300">
        <f t="shared" si="6"/>
        <v>6720</v>
      </c>
    </row>
    <row r="172" spans="1:7" ht="47.25" customHeight="1">
      <c r="A172" s="237" t="s">
        <v>1225</v>
      </c>
      <c r="B172" s="232">
        <v>463</v>
      </c>
      <c r="C172" s="262" t="s">
        <v>423</v>
      </c>
      <c r="D172" s="262" t="s">
        <v>529</v>
      </c>
      <c r="E172" s="264"/>
      <c r="F172" s="265">
        <f>SUM(F174)</f>
        <v>6720</v>
      </c>
      <c r="G172" s="265">
        <f>SUM(G174)</f>
        <v>6720</v>
      </c>
    </row>
    <row r="173" spans="1:7" ht="37.5" customHeight="1">
      <c r="A173" s="239" t="s">
        <v>683</v>
      </c>
      <c r="B173" s="365">
        <v>463</v>
      </c>
      <c r="C173" s="264" t="s">
        <v>423</v>
      </c>
      <c r="D173" s="264" t="s">
        <v>690</v>
      </c>
      <c r="E173" s="264"/>
      <c r="F173" s="265">
        <f>SUM(F174)</f>
        <v>6720</v>
      </c>
      <c r="G173" s="265">
        <f>SUM(G174)</f>
        <v>6720</v>
      </c>
    </row>
    <row r="174" spans="1:7" ht="39.75" customHeight="1">
      <c r="A174" s="241" t="s">
        <v>382</v>
      </c>
      <c r="B174" s="365">
        <v>463</v>
      </c>
      <c r="C174" s="264" t="s">
        <v>423</v>
      </c>
      <c r="D174" s="264" t="s">
        <v>691</v>
      </c>
      <c r="E174" s="264"/>
      <c r="F174" s="265">
        <f>SUM(F175,F176,F177)</f>
        <v>6720</v>
      </c>
      <c r="G174" s="265">
        <f>SUM(G175,G176,G177)</f>
        <v>6720</v>
      </c>
    </row>
    <row r="175" spans="1:7" ht="23.25" customHeight="1">
      <c r="A175" s="102" t="s">
        <v>314</v>
      </c>
      <c r="B175" s="365">
        <v>463</v>
      </c>
      <c r="C175" s="264" t="s">
        <v>423</v>
      </c>
      <c r="D175" s="264" t="s">
        <v>691</v>
      </c>
      <c r="E175" s="264" t="s">
        <v>311</v>
      </c>
      <c r="F175" s="265">
        <v>4700</v>
      </c>
      <c r="G175" s="265">
        <v>4700</v>
      </c>
    </row>
    <row r="176" spans="1:7" ht="31.5" customHeight="1">
      <c r="A176" s="102" t="s">
        <v>422</v>
      </c>
      <c r="B176" s="365">
        <v>463</v>
      </c>
      <c r="C176" s="269" t="s">
        <v>423</v>
      </c>
      <c r="D176" s="264" t="s">
        <v>691</v>
      </c>
      <c r="E176" s="269" t="s">
        <v>421</v>
      </c>
      <c r="F176" s="305">
        <v>2000</v>
      </c>
      <c r="G176" s="305">
        <v>2000</v>
      </c>
    </row>
    <row r="177" spans="1:7" ht="21.75" customHeight="1">
      <c r="A177" s="102" t="s">
        <v>53</v>
      </c>
      <c r="B177" s="367">
        <v>463</v>
      </c>
      <c r="C177" s="269" t="s">
        <v>423</v>
      </c>
      <c r="D177" s="264" t="s">
        <v>691</v>
      </c>
      <c r="E177" s="264" t="s">
        <v>437</v>
      </c>
      <c r="F177" s="305">
        <v>20</v>
      </c>
      <c r="G177" s="305">
        <v>20</v>
      </c>
    </row>
    <row r="178" spans="1:7" ht="33" customHeight="1">
      <c r="A178" s="250" t="s">
        <v>907</v>
      </c>
      <c r="B178" s="374">
        <v>464</v>
      </c>
      <c r="C178" s="375"/>
      <c r="D178" s="264"/>
      <c r="E178" s="269"/>
      <c r="F178" s="306">
        <f>F183+F193+F179</f>
        <v>60340.3</v>
      </c>
      <c r="G178" s="306">
        <f>G183+G193+G179</f>
        <v>27244</v>
      </c>
    </row>
    <row r="179" spans="1:7" ht="33" hidden="1" customHeight="1">
      <c r="A179" s="192" t="s">
        <v>180</v>
      </c>
      <c r="B179" s="374">
        <v>464</v>
      </c>
      <c r="C179" s="262" t="s">
        <v>179</v>
      </c>
      <c r="D179" s="264"/>
      <c r="E179" s="269"/>
      <c r="F179" s="306">
        <f t="shared" ref="F179:G181" si="7">F180</f>
        <v>0</v>
      </c>
      <c r="G179" s="306">
        <f t="shared" si="7"/>
        <v>0</v>
      </c>
    </row>
    <row r="180" spans="1:7" ht="31.5" hidden="1" customHeight="1">
      <c r="A180" s="251" t="s">
        <v>848</v>
      </c>
      <c r="B180" s="374">
        <v>464</v>
      </c>
      <c r="C180" s="262" t="s">
        <v>179</v>
      </c>
      <c r="D180" s="270" t="s">
        <v>909</v>
      </c>
      <c r="E180" s="269"/>
      <c r="F180" s="306">
        <f t="shared" si="7"/>
        <v>0</v>
      </c>
      <c r="G180" s="306">
        <f t="shared" si="7"/>
        <v>0</v>
      </c>
    </row>
    <row r="181" spans="1:7" ht="41.25" hidden="1" customHeight="1">
      <c r="A181" s="252" t="s">
        <v>908</v>
      </c>
      <c r="B181" s="376">
        <v>464</v>
      </c>
      <c r="C181" s="264" t="s">
        <v>179</v>
      </c>
      <c r="D181" s="270" t="s">
        <v>909</v>
      </c>
      <c r="E181" s="270"/>
      <c r="F181" s="315">
        <f t="shared" si="7"/>
        <v>0</v>
      </c>
      <c r="G181" s="315">
        <f t="shared" si="7"/>
        <v>0</v>
      </c>
    </row>
    <row r="182" spans="1:7" ht="35.25" hidden="1" customHeight="1">
      <c r="A182" s="253" t="s">
        <v>422</v>
      </c>
      <c r="B182" s="376">
        <v>464</v>
      </c>
      <c r="C182" s="264" t="s">
        <v>179</v>
      </c>
      <c r="D182" s="270" t="s">
        <v>909</v>
      </c>
      <c r="E182" s="270" t="s">
        <v>421</v>
      </c>
      <c r="F182" s="315">
        <v>0</v>
      </c>
      <c r="G182" s="315">
        <v>0</v>
      </c>
    </row>
    <row r="183" spans="1:7" ht="26.25" customHeight="1">
      <c r="A183" s="251" t="s">
        <v>563</v>
      </c>
      <c r="B183" s="374">
        <v>464</v>
      </c>
      <c r="C183" s="364" t="s">
        <v>630</v>
      </c>
      <c r="D183" s="364"/>
      <c r="E183" s="270"/>
      <c r="F183" s="316">
        <f>F184</f>
        <v>43740.3</v>
      </c>
      <c r="G183" s="316">
        <f>G184</f>
        <v>10644</v>
      </c>
    </row>
    <row r="184" spans="1:7" ht="47.25" customHeight="1">
      <c r="A184" s="251" t="s">
        <v>1232</v>
      </c>
      <c r="B184" s="374">
        <v>464</v>
      </c>
      <c r="C184" s="364" t="s">
        <v>630</v>
      </c>
      <c r="D184" s="270"/>
      <c r="E184" s="270"/>
      <c r="F184" s="316">
        <f>F185</f>
        <v>43740.3</v>
      </c>
      <c r="G184" s="316">
        <f>G185</f>
        <v>10644</v>
      </c>
    </row>
    <row r="185" spans="1:7" ht="27.75" customHeight="1">
      <c r="A185" s="252" t="s">
        <v>849</v>
      </c>
      <c r="B185" s="376">
        <v>464</v>
      </c>
      <c r="C185" s="339" t="s">
        <v>251</v>
      </c>
      <c r="D185" s="270" t="s">
        <v>709</v>
      </c>
      <c r="E185" s="270"/>
      <c r="F185" s="315">
        <f>F186+F189</f>
        <v>43740.3</v>
      </c>
      <c r="G185" s="315">
        <f>G186+G189</f>
        <v>10644</v>
      </c>
    </row>
    <row r="186" spans="1:7" ht="31.5" customHeight="1">
      <c r="A186" s="254" t="s">
        <v>850</v>
      </c>
      <c r="B186" s="376">
        <v>464</v>
      </c>
      <c r="C186" s="339" t="s">
        <v>251</v>
      </c>
      <c r="D186" s="270" t="s">
        <v>710</v>
      </c>
      <c r="E186" s="270"/>
      <c r="F186" s="315">
        <f>F187+F188</f>
        <v>41740.300000000003</v>
      </c>
      <c r="G186" s="315">
        <f>G187+G188</f>
        <v>8644</v>
      </c>
    </row>
    <row r="187" spans="1:7" ht="33" customHeight="1">
      <c r="A187" s="253" t="s">
        <v>422</v>
      </c>
      <c r="B187" s="376">
        <v>464</v>
      </c>
      <c r="C187" s="339" t="s">
        <v>251</v>
      </c>
      <c r="D187" s="270" t="s">
        <v>710</v>
      </c>
      <c r="E187" s="270" t="s">
        <v>421</v>
      </c>
      <c r="F187" s="315">
        <v>41740.300000000003</v>
      </c>
      <c r="G187" s="315">
        <v>8644</v>
      </c>
    </row>
    <row r="188" spans="1:7" ht="33" hidden="1" customHeight="1">
      <c r="A188" s="195"/>
      <c r="B188" s="367"/>
      <c r="C188" s="336"/>
      <c r="D188" s="264"/>
      <c r="E188" s="270"/>
      <c r="F188" s="315"/>
      <c r="G188" s="315"/>
    </row>
    <row r="189" spans="1:7" ht="36" customHeight="1">
      <c r="A189" s="195" t="s">
        <v>460</v>
      </c>
      <c r="B189" s="376">
        <v>464</v>
      </c>
      <c r="C189" s="336" t="s">
        <v>251</v>
      </c>
      <c r="D189" s="264" t="s">
        <v>853</v>
      </c>
      <c r="E189" s="264"/>
      <c r="F189" s="265">
        <f>F190</f>
        <v>2000</v>
      </c>
      <c r="G189" s="265">
        <f>G190</f>
        <v>2000</v>
      </c>
    </row>
    <row r="190" spans="1:7" ht="30" customHeight="1">
      <c r="A190" s="195" t="s">
        <v>422</v>
      </c>
      <c r="B190" s="376">
        <v>464</v>
      </c>
      <c r="C190" s="336" t="s">
        <v>251</v>
      </c>
      <c r="D190" s="264" t="s">
        <v>853</v>
      </c>
      <c r="E190" s="264" t="s">
        <v>421</v>
      </c>
      <c r="F190" s="265">
        <v>2000</v>
      </c>
      <c r="G190" s="265">
        <v>2000</v>
      </c>
    </row>
    <row r="191" spans="1:7" ht="21.75" customHeight="1">
      <c r="A191" s="255" t="s">
        <v>1010</v>
      </c>
      <c r="B191" s="374">
        <v>464</v>
      </c>
      <c r="C191" s="292" t="s">
        <v>997</v>
      </c>
      <c r="D191" s="270"/>
      <c r="E191" s="270"/>
      <c r="F191" s="316">
        <f>F193</f>
        <v>16600</v>
      </c>
      <c r="G191" s="316">
        <f>G193</f>
        <v>16600</v>
      </c>
    </row>
    <row r="192" spans="1:7" ht="37.5" customHeight="1">
      <c r="A192" s="192" t="s">
        <v>1239</v>
      </c>
      <c r="B192" s="376">
        <v>464</v>
      </c>
      <c r="C192" s="336" t="s">
        <v>997</v>
      </c>
      <c r="D192" s="264" t="s">
        <v>1008</v>
      </c>
      <c r="E192" s="264"/>
      <c r="F192" s="315">
        <f>F193</f>
        <v>16600</v>
      </c>
      <c r="G192" s="315">
        <f>G193</f>
        <v>16600</v>
      </c>
    </row>
    <row r="193" spans="1:9" ht="36" customHeight="1">
      <c r="A193" s="192" t="s">
        <v>996</v>
      </c>
      <c r="B193" s="376">
        <v>464</v>
      </c>
      <c r="C193" s="336" t="s">
        <v>997</v>
      </c>
      <c r="D193" s="264" t="s">
        <v>998</v>
      </c>
      <c r="E193" s="264"/>
      <c r="F193" s="315">
        <f>F194+F195</f>
        <v>16600</v>
      </c>
      <c r="G193" s="315">
        <f>G194+G195</f>
        <v>16600</v>
      </c>
    </row>
    <row r="194" spans="1:9" ht="36" customHeight="1">
      <c r="A194" s="102" t="s">
        <v>1240</v>
      </c>
      <c r="B194" s="376">
        <v>464</v>
      </c>
      <c r="C194" s="336" t="s">
        <v>997</v>
      </c>
      <c r="D194" s="264" t="s">
        <v>998</v>
      </c>
      <c r="E194" s="264" t="s">
        <v>421</v>
      </c>
      <c r="F194" s="315">
        <v>1600</v>
      </c>
      <c r="G194" s="315">
        <v>1600</v>
      </c>
    </row>
    <row r="195" spans="1:9" ht="18" customHeight="1">
      <c r="A195" s="102" t="s">
        <v>1185</v>
      </c>
      <c r="B195" s="376">
        <v>464</v>
      </c>
      <c r="C195" s="336" t="s">
        <v>997</v>
      </c>
      <c r="D195" s="264" t="s">
        <v>998</v>
      </c>
      <c r="E195" s="264" t="s">
        <v>421</v>
      </c>
      <c r="F195" s="315">
        <v>15000</v>
      </c>
      <c r="G195" s="315">
        <v>15000</v>
      </c>
    </row>
    <row r="196" spans="1:9" ht="29.25" customHeight="1">
      <c r="A196" s="233" t="s">
        <v>625</v>
      </c>
      <c r="B196" s="299">
        <v>466</v>
      </c>
      <c r="C196" s="263"/>
      <c r="D196" s="264"/>
      <c r="E196" s="264"/>
      <c r="F196" s="300">
        <f>F197+F209+F235+F238+F245+F252+F206+F241</f>
        <v>68950.100000000006</v>
      </c>
      <c r="G196" s="300">
        <f>G197+G209+G235+G238+G245+G252+G206+G241</f>
        <v>70456.100000000006</v>
      </c>
    </row>
    <row r="197" spans="1:9" ht="32.25" customHeight="1">
      <c r="A197" s="192" t="s">
        <v>270</v>
      </c>
      <c r="B197" s="299">
        <v>466</v>
      </c>
      <c r="C197" s="261" t="s">
        <v>271</v>
      </c>
      <c r="D197" s="262"/>
      <c r="E197" s="262"/>
      <c r="F197" s="300">
        <f>SUM(F198)</f>
        <v>44032.5</v>
      </c>
      <c r="G197" s="300">
        <f>SUM(G198)</f>
        <v>44032.5</v>
      </c>
    </row>
    <row r="198" spans="1:9" ht="33" customHeight="1">
      <c r="A198" s="192" t="s">
        <v>1226</v>
      </c>
      <c r="B198" s="299">
        <v>466</v>
      </c>
      <c r="C198" s="261" t="s">
        <v>271</v>
      </c>
      <c r="D198" s="262" t="s">
        <v>530</v>
      </c>
      <c r="E198" s="262"/>
      <c r="F198" s="300">
        <f>SUM(F200,F202,F204)</f>
        <v>44032.5</v>
      </c>
      <c r="G198" s="300">
        <f>SUM(G200,G202,G204)</f>
        <v>44032.5</v>
      </c>
    </row>
    <row r="199" spans="1:9" ht="33.75" customHeight="1">
      <c r="A199" s="239" t="s">
        <v>871</v>
      </c>
      <c r="B199" s="367">
        <v>466</v>
      </c>
      <c r="C199" s="263" t="s">
        <v>271</v>
      </c>
      <c r="D199" s="264" t="s">
        <v>700</v>
      </c>
      <c r="E199" s="262"/>
      <c r="F199" s="300">
        <f>SUM(F200,F202)</f>
        <v>21052</v>
      </c>
      <c r="G199" s="300">
        <f>SUM(G200,G202)</f>
        <v>21052</v>
      </c>
      <c r="I199" s="297"/>
    </row>
    <row r="200" spans="1:9" ht="30.75" customHeight="1">
      <c r="A200" s="242" t="s">
        <v>699</v>
      </c>
      <c r="B200" s="367">
        <v>466</v>
      </c>
      <c r="C200" s="263" t="s">
        <v>271</v>
      </c>
      <c r="D200" s="264" t="s">
        <v>701</v>
      </c>
      <c r="E200" s="264"/>
      <c r="F200" s="265">
        <f>SUM(F201)</f>
        <v>18552</v>
      </c>
      <c r="G200" s="265">
        <f>SUM(G201)</f>
        <v>18552</v>
      </c>
    </row>
    <row r="201" spans="1:9" ht="41.25" customHeight="1">
      <c r="A201" s="102" t="s">
        <v>422</v>
      </c>
      <c r="B201" s="367">
        <v>466</v>
      </c>
      <c r="C201" s="263" t="s">
        <v>271</v>
      </c>
      <c r="D201" s="264" t="s">
        <v>701</v>
      </c>
      <c r="E201" s="264" t="s">
        <v>421</v>
      </c>
      <c r="F201" s="265">
        <v>18552</v>
      </c>
      <c r="G201" s="265">
        <v>18552</v>
      </c>
    </row>
    <row r="202" spans="1:9" ht="27.75" customHeight="1">
      <c r="A202" s="102" t="s">
        <v>23</v>
      </c>
      <c r="B202" s="367">
        <v>466</v>
      </c>
      <c r="C202" s="263" t="s">
        <v>271</v>
      </c>
      <c r="D202" s="264" t="s">
        <v>750</v>
      </c>
      <c r="E202" s="264"/>
      <c r="F202" s="265">
        <f>F203</f>
        <v>2500</v>
      </c>
      <c r="G202" s="265">
        <f>G203</f>
        <v>2500</v>
      </c>
    </row>
    <row r="203" spans="1:9" ht="39.75" customHeight="1">
      <c r="A203" s="102" t="s">
        <v>422</v>
      </c>
      <c r="B203" s="367">
        <v>466</v>
      </c>
      <c r="C203" s="263" t="s">
        <v>271</v>
      </c>
      <c r="D203" s="264" t="s">
        <v>750</v>
      </c>
      <c r="E203" s="264" t="s">
        <v>421</v>
      </c>
      <c r="F203" s="265">
        <v>2500</v>
      </c>
      <c r="G203" s="265">
        <v>2500</v>
      </c>
    </row>
    <row r="204" spans="1:9" ht="57" customHeight="1">
      <c r="A204" s="102" t="s">
        <v>1004</v>
      </c>
      <c r="B204" s="367">
        <v>466</v>
      </c>
      <c r="C204" s="263" t="s">
        <v>271</v>
      </c>
      <c r="D204" s="264" t="s">
        <v>1005</v>
      </c>
      <c r="E204" s="264" t="s">
        <v>421</v>
      </c>
      <c r="F204" s="265">
        <v>22980.5</v>
      </c>
      <c r="G204" s="265">
        <v>22980.5</v>
      </c>
    </row>
    <row r="205" spans="1:9" ht="42" customHeight="1">
      <c r="A205" s="240" t="s">
        <v>1235</v>
      </c>
      <c r="B205" s="299">
        <v>466</v>
      </c>
      <c r="C205" s="261" t="s">
        <v>601</v>
      </c>
      <c r="D205" s="262" t="s">
        <v>528</v>
      </c>
      <c r="E205" s="264"/>
      <c r="F205" s="300">
        <f t="shared" ref="F205:G207" si="8">F206</f>
        <v>1000</v>
      </c>
      <c r="G205" s="300">
        <f t="shared" si="8"/>
        <v>1000</v>
      </c>
    </row>
    <row r="206" spans="1:9" ht="33" customHeight="1">
      <c r="A206" s="192" t="s">
        <v>685</v>
      </c>
      <c r="B206" s="299">
        <v>466</v>
      </c>
      <c r="C206" s="261" t="s">
        <v>601</v>
      </c>
      <c r="D206" s="262" t="s">
        <v>1237</v>
      </c>
      <c r="E206" s="262"/>
      <c r="F206" s="300">
        <f t="shared" si="8"/>
        <v>1000</v>
      </c>
      <c r="G206" s="300">
        <f t="shared" si="8"/>
        <v>1000</v>
      </c>
    </row>
    <row r="207" spans="1:9" ht="33" customHeight="1">
      <c r="A207" s="195" t="s">
        <v>1236</v>
      </c>
      <c r="B207" s="367">
        <v>466</v>
      </c>
      <c r="C207" s="263" t="s">
        <v>601</v>
      </c>
      <c r="D207" s="264" t="s">
        <v>1238</v>
      </c>
      <c r="E207" s="264"/>
      <c r="F207" s="265">
        <f t="shared" si="8"/>
        <v>1000</v>
      </c>
      <c r="G207" s="265">
        <f t="shared" si="8"/>
        <v>1000</v>
      </c>
    </row>
    <row r="208" spans="1:9" ht="39.75" customHeight="1">
      <c r="A208" s="195" t="s">
        <v>422</v>
      </c>
      <c r="B208" s="367">
        <v>466</v>
      </c>
      <c r="C208" s="263" t="s">
        <v>601</v>
      </c>
      <c r="D208" s="264" t="s">
        <v>1238</v>
      </c>
      <c r="E208" s="264" t="s">
        <v>421</v>
      </c>
      <c r="F208" s="265">
        <v>1000</v>
      </c>
      <c r="G208" s="265">
        <v>1000</v>
      </c>
    </row>
    <row r="209" spans="1:7" ht="27.75" customHeight="1">
      <c r="A209" s="192" t="s">
        <v>1161</v>
      </c>
      <c r="B209" s="367">
        <v>466</v>
      </c>
      <c r="C209" s="261" t="s">
        <v>629</v>
      </c>
      <c r="D209" s="264"/>
      <c r="E209" s="264"/>
      <c r="F209" s="300">
        <f>F210+F227</f>
        <v>16660.5</v>
      </c>
      <c r="G209" s="300">
        <f>G210+G227</f>
        <v>16488.3</v>
      </c>
    </row>
    <row r="210" spans="1:7" ht="19.5" customHeight="1">
      <c r="A210" s="192" t="s">
        <v>180</v>
      </c>
      <c r="B210" s="367">
        <v>466</v>
      </c>
      <c r="C210" s="262" t="s">
        <v>179</v>
      </c>
      <c r="D210" s="264"/>
      <c r="E210" s="264"/>
      <c r="F210" s="300">
        <f>F211+F225</f>
        <v>7660.5</v>
      </c>
      <c r="G210" s="300">
        <f>G211+G225</f>
        <v>7488.3</v>
      </c>
    </row>
    <row r="211" spans="1:7" ht="59.25" customHeight="1">
      <c r="A211" s="251" t="s">
        <v>1232</v>
      </c>
      <c r="B211" s="376">
        <v>466</v>
      </c>
      <c r="C211" s="270" t="s">
        <v>179</v>
      </c>
      <c r="D211" s="264" t="s">
        <v>532</v>
      </c>
      <c r="E211" s="264"/>
      <c r="F211" s="300">
        <f>F223</f>
        <v>7000</v>
      </c>
      <c r="G211" s="300">
        <f>G223</f>
        <v>7000</v>
      </c>
    </row>
    <row r="212" spans="1:7" ht="48" hidden="1" customHeight="1">
      <c r="A212" s="192" t="s">
        <v>832</v>
      </c>
      <c r="B212" s="367">
        <v>466</v>
      </c>
      <c r="C212" s="262" t="s">
        <v>179</v>
      </c>
      <c r="D212" s="262" t="s">
        <v>833</v>
      </c>
      <c r="E212" s="264"/>
      <c r="F212" s="300">
        <f t="shared" ref="F212:G214" si="9">SUM(F213)</f>
        <v>0</v>
      </c>
      <c r="G212" s="300">
        <f t="shared" si="9"/>
        <v>0</v>
      </c>
    </row>
    <row r="213" spans="1:7" ht="47.25" hidden="1" customHeight="1">
      <c r="A213" s="102" t="s">
        <v>834</v>
      </c>
      <c r="B213" s="367">
        <v>466</v>
      </c>
      <c r="C213" s="264" t="s">
        <v>179</v>
      </c>
      <c r="D213" s="264" t="s">
        <v>835</v>
      </c>
      <c r="E213" s="264"/>
      <c r="F213" s="265">
        <f t="shared" si="9"/>
        <v>0</v>
      </c>
      <c r="G213" s="265">
        <f t="shared" si="9"/>
        <v>0</v>
      </c>
    </row>
    <row r="214" spans="1:7" ht="33" hidden="1" customHeight="1">
      <c r="A214" s="241" t="s">
        <v>836</v>
      </c>
      <c r="B214" s="367">
        <v>466</v>
      </c>
      <c r="C214" s="264" t="s">
        <v>179</v>
      </c>
      <c r="D214" s="264" t="s">
        <v>837</v>
      </c>
      <c r="E214" s="264"/>
      <c r="F214" s="265">
        <f t="shared" si="9"/>
        <v>0</v>
      </c>
      <c r="G214" s="265">
        <f t="shared" si="9"/>
        <v>0</v>
      </c>
    </row>
    <row r="215" spans="1:7" ht="31.5" hidden="1" customHeight="1">
      <c r="A215" s="102" t="s">
        <v>899</v>
      </c>
      <c r="B215" s="367">
        <v>466</v>
      </c>
      <c r="C215" s="264" t="s">
        <v>179</v>
      </c>
      <c r="D215" s="264" t="s">
        <v>837</v>
      </c>
      <c r="E215" s="264" t="s">
        <v>999</v>
      </c>
      <c r="F215" s="265">
        <v>0</v>
      </c>
      <c r="G215" s="265">
        <v>0</v>
      </c>
    </row>
    <row r="216" spans="1:7" ht="50.25" hidden="1" customHeight="1">
      <c r="A216" s="192" t="s">
        <v>1157</v>
      </c>
      <c r="B216" s="299">
        <v>466</v>
      </c>
      <c r="C216" s="262" t="s">
        <v>179</v>
      </c>
      <c r="D216" s="262" t="s">
        <v>1204</v>
      </c>
      <c r="E216" s="262"/>
      <c r="F216" s="300">
        <v>0</v>
      </c>
      <c r="G216" s="300">
        <v>0</v>
      </c>
    </row>
    <row r="217" spans="1:7" ht="73.5" hidden="1" customHeight="1">
      <c r="A217" s="192" t="s">
        <v>1199</v>
      </c>
      <c r="B217" s="367">
        <v>466</v>
      </c>
      <c r="C217" s="264" t="s">
        <v>179</v>
      </c>
      <c r="D217" s="262" t="s">
        <v>1200</v>
      </c>
      <c r="E217" s="262"/>
      <c r="F217" s="300">
        <f>F218</f>
        <v>0</v>
      </c>
      <c r="G217" s="300">
        <f>G218</f>
        <v>0</v>
      </c>
    </row>
    <row r="218" spans="1:7" ht="32.25" hidden="1" customHeight="1">
      <c r="A218" s="102" t="s">
        <v>1196</v>
      </c>
      <c r="B218" s="367">
        <v>466</v>
      </c>
      <c r="C218" s="264" t="s">
        <v>179</v>
      </c>
      <c r="D218" s="264" t="s">
        <v>1181</v>
      </c>
      <c r="E218" s="262"/>
      <c r="F218" s="300">
        <f>F219</f>
        <v>0</v>
      </c>
      <c r="G218" s="300">
        <f>G219</f>
        <v>0</v>
      </c>
    </row>
    <row r="219" spans="1:7" ht="43.5" hidden="1" customHeight="1">
      <c r="A219" s="102" t="s">
        <v>1184</v>
      </c>
      <c r="B219" s="367">
        <v>466</v>
      </c>
      <c r="C219" s="264" t="s">
        <v>179</v>
      </c>
      <c r="D219" s="264" t="s">
        <v>1180</v>
      </c>
      <c r="E219" s="264"/>
      <c r="F219" s="265">
        <v>0</v>
      </c>
      <c r="G219" s="265">
        <v>0</v>
      </c>
    </row>
    <row r="220" spans="1:7" ht="30.75" hidden="1" customHeight="1">
      <c r="A220" s="102" t="s">
        <v>422</v>
      </c>
      <c r="B220" s="367">
        <v>466</v>
      </c>
      <c r="C220" s="264" t="s">
        <v>179</v>
      </c>
      <c r="D220" s="264" t="s">
        <v>1180</v>
      </c>
      <c r="E220" s="264" t="s">
        <v>421</v>
      </c>
      <c r="F220" s="265">
        <v>0</v>
      </c>
      <c r="G220" s="265">
        <v>0</v>
      </c>
    </row>
    <row r="221" spans="1:7" ht="26.25" hidden="1" customHeight="1">
      <c r="A221" s="252" t="s">
        <v>1201</v>
      </c>
      <c r="B221" s="376">
        <v>466</v>
      </c>
      <c r="C221" s="270" t="s">
        <v>179</v>
      </c>
      <c r="D221" s="270" t="s">
        <v>1206</v>
      </c>
      <c r="E221" s="270"/>
      <c r="F221" s="265">
        <v>0</v>
      </c>
      <c r="G221" s="265">
        <v>0</v>
      </c>
    </row>
    <row r="222" spans="1:7" ht="42" hidden="1" customHeight="1">
      <c r="A222" s="102" t="s">
        <v>422</v>
      </c>
      <c r="B222" s="376">
        <v>466</v>
      </c>
      <c r="C222" s="270" t="s">
        <v>179</v>
      </c>
      <c r="D222" s="270" t="s">
        <v>1205</v>
      </c>
      <c r="E222" s="270" t="s">
        <v>421</v>
      </c>
      <c r="F222" s="265">
        <v>0</v>
      </c>
      <c r="G222" s="265">
        <v>0</v>
      </c>
    </row>
    <row r="223" spans="1:7" ht="29.25" customHeight="1">
      <c r="A223" s="195" t="s">
        <v>1233</v>
      </c>
      <c r="B223" s="376">
        <v>466</v>
      </c>
      <c r="C223" s="270" t="s">
        <v>179</v>
      </c>
      <c r="D223" s="264" t="s">
        <v>853</v>
      </c>
      <c r="E223" s="264"/>
      <c r="F223" s="265">
        <f>F224</f>
        <v>7000</v>
      </c>
      <c r="G223" s="265">
        <f>G224</f>
        <v>7000</v>
      </c>
    </row>
    <row r="224" spans="1:7" ht="38.25" customHeight="1">
      <c r="A224" s="102" t="s">
        <v>422</v>
      </c>
      <c r="B224" s="376">
        <v>466</v>
      </c>
      <c r="C224" s="270" t="s">
        <v>179</v>
      </c>
      <c r="D224" s="264" t="s">
        <v>853</v>
      </c>
      <c r="E224" s="264" t="s">
        <v>421</v>
      </c>
      <c r="F224" s="265">
        <v>7000</v>
      </c>
      <c r="G224" s="265">
        <v>7000</v>
      </c>
    </row>
    <row r="225" spans="1:7" ht="25.5" customHeight="1">
      <c r="A225" s="195" t="s">
        <v>1311</v>
      </c>
      <c r="B225" s="367">
        <v>466</v>
      </c>
      <c r="C225" s="336" t="s">
        <v>1312</v>
      </c>
      <c r="D225" s="264" t="s">
        <v>1197</v>
      </c>
      <c r="E225" s="264"/>
      <c r="F225" s="265">
        <f>F226</f>
        <v>660.5</v>
      </c>
      <c r="G225" s="265">
        <f>G226</f>
        <v>488.3</v>
      </c>
    </row>
    <row r="226" spans="1:7" ht="42.75" customHeight="1">
      <c r="A226" s="195" t="s">
        <v>422</v>
      </c>
      <c r="B226" s="367">
        <v>466</v>
      </c>
      <c r="C226" s="336" t="s">
        <v>1312</v>
      </c>
      <c r="D226" s="264" t="s">
        <v>1162</v>
      </c>
      <c r="E226" s="264" t="s">
        <v>999</v>
      </c>
      <c r="F226" s="265">
        <v>660.5</v>
      </c>
      <c r="G226" s="265">
        <v>488.3</v>
      </c>
    </row>
    <row r="227" spans="1:7" ht="32.25" customHeight="1">
      <c r="A227" s="192" t="s">
        <v>1010</v>
      </c>
      <c r="B227" s="299">
        <v>466</v>
      </c>
      <c r="C227" s="292" t="s">
        <v>997</v>
      </c>
      <c r="D227" s="264"/>
      <c r="E227" s="264"/>
      <c r="F227" s="300">
        <f>F228+F230</f>
        <v>9000</v>
      </c>
      <c r="G227" s="300">
        <f>G228+G230</f>
        <v>9000</v>
      </c>
    </row>
    <row r="228" spans="1:7" ht="32.25" customHeight="1">
      <c r="A228" s="195" t="s">
        <v>460</v>
      </c>
      <c r="B228" s="367">
        <v>466</v>
      </c>
      <c r="C228" s="336" t="s">
        <v>997</v>
      </c>
      <c r="D228" s="264" t="s">
        <v>853</v>
      </c>
      <c r="E228" s="264"/>
      <c r="F228" s="265">
        <f>F229</f>
        <v>5000</v>
      </c>
      <c r="G228" s="265">
        <f>G229</f>
        <v>5000</v>
      </c>
    </row>
    <row r="229" spans="1:7" ht="32.25" customHeight="1">
      <c r="A229" s="102" t="s">
        <v>422</v>
      </c>
      <c r="B229" s="367">
        <v>466</v>
      </c>
      <c r="C229" s="336" t="s">
        <v>997</v>
      </c>
      <c r="D229" s="264" t="s">
        <v>853</v>
      </c>
      <c r="E229" s="264" t="s">
        <v>421</v>
      </c>
      <c r="F229" s="265">
        <v>5000</v>
      </c>
      <c r="G229" s="265">
        <v>5000</v>
      </c>
    </row>
    <row r="230" spans="1:7" ht="47.25" customHeight="1">
      <c r="A230" s="192" t="s">
        <v>1234</v>
      </c>
      <c r="B230" s="299">
        <v>466</v>
      </c>
      <c r="C230" s="292" t="s">
        <v>997</v>
      </c>
      <c r="D230" s="262" t="s">
        <v>1204</v>
      </c>
      <c r="E230" s="262"/>
      <c r="F230" s="300">
        <f>F233+F234</f>
        <v>4000</v>
      </c>
      <c r="G230" s="300">
        <f>G233+G234</f>
        <v>4000</v>
      </c>
    </row>
    <row r="231" spans="1:7" ht="27.75" customHeight="1">
      <c r="A231" s="192" t="s">
        <v>1202</v>
      </c>
      <c r="B231" s="299">
        <v>466</v>
      </c>
      <c r="C231" s="262" t="s">
        <v>1009</v>
      </c>
      <c r="D231" s="262" t="s">
        <v>1198</v>
      </c>
      <c r="E231" s="262"/>
      <c r="F231" s="300">
        <f>F232</f>
        <v>4000</v>
      </c>
      <c r="G231" s="300">
        <f>G232</f>
        <v>4000</v>
      </c>
    </row>
    <row r="232" spans="1:7" ht="29.25" customHeight="1">
      <c r="A232" s="102" t="s">
        <v>1203</v>
      </c>
      <c r="B232" s="367">
        <v>466</v>
      </c>
      <c r="C232" s="336" t="s">
        <v>997</v>
      </c>
      <c r="D232" s="264" t="s">
        <v>1197</v>
      </c>
      <c r="E232" s="264"/>
      <c r="F232" s="265">
        <f>F233+F234</f>
        <v>4000</v>
      </c>
      <c r="G232" s="265">
        <f>G233+G234</f>
        <v>4000</v>
      </c>
    </row>
    <row r="233" spans="1:7" ht="29.25" customHeight="1">
      <c r="A233" s="102" t="s">
        <v>1183</v>
      </c>
      <c r="B233" s="367">
        <v>466</v>
      </c>
      <c r="C233" s="336" t="s">
        <v>997</v>
      </c>
      <c r="D233" s="264" t="s">
        <v>1162</v>
      </c>
      <c r="E233" s="264" t="s">
        <v>421</v>
      </c>
      <c r="F233" s="265"/>
      <c r="G233" s="265"/>
    </row>
    <row r="234" spans="1:7" ht="36" customHeight="1">
      <c r="A234" s="102" t="s">
        <v>1182</v>
      </c>
      <c r="B234" s="367">
        <v>466</v>
      </c>
      <c r="C234" s="336" t="s">
        <v>997</v>
      </c>
      <c r="D234" s="264" t="s">
        <v>1163</v>
      </c>
      <c r="E234" s="264" t="s">
        <v>421</v>
      </c>
      <c r="F234" s="265">
        <v>4000</v>
      </c>
      <c r="G234" s="265">
        <v>4000</v>
      </c>
    </row>
    <row r="235" spans="1:7" ht="30.75" customHeight="1">
      <c r="A235" s="234" t="s">
        <v>566</v>
      </c>
      <c r="B235" s="299">
        <v>466</v>
      </c>
      <c r="C235" s="336"/>
      <c r="D235" s="264"/>
      <c r="E235" s="264"/>
      <c r="F235" s="300">
        <f>F236</f>
        <v>1000</v>
      </c>
      <c r="G235" s="300">
        <f>G236</f>
        <v>1000</v>
      </c>
    </row>
    <row r="236" spans="1:7" ht="33.75" customHeight="1">
      <c r="A236" s="195" t="s">
        <v>460</v>
      </c>
      <c r="B236" s="367">
        <v>466</v>
      </c>
      <c r="C236" s="336" t="s">
        <v>1140</v>
      </c>
      <c r="D236" s="264" t="s">
        <v>853</v>
      </c>
      <c r="E236" s="264"/>
      <c r="F236" s="265">
        <f>F237</f>
        <v>1000</v>
      </c>
      <c r="G236" s="265">
        <f>G237</f>
        <v>1000</v>
      </c>
    </row>
    <row r="237" spans="1:7" ht="36" customHeight="1">
      <c r="A237" s="195" t="s">
        <v>422</v>
      </c>
      <c r="B237" s="367">
        <v>466</v>
      </c>
      <c r="C237" s="336" t="s">
        <v>1140</v>
      </c>
      <c r="D237" s="264" t="s">
        <v>853</v>
      </c>
      <c r="E237" s="264" t="s">
        <v>421</v>
      </c>
      <c r="F237" s="265">
        <v>1000</v>
      </c>
      <c r="G237" s="265">
        <v>1000</v>
      </c>
    </row>
    <row r="238" spans="1:7" ht="27" customHeight="1">
      <c r="A238" s="192" t="s">
        <v>564</v>
      </c>
      <c r="B238" s="299">
        <v>466</v>
      </c>
      <c r="C238" s="261" t="s">
        <v>232</v>
      </c>
      <c r="D238" s="262"/>
      <c r="E238" s="262"/>
      <c r="F238" s="300">
        <f>F239</f>
        <v>1000</v>
      </c>
      <c r="G238" s="300">
        <f>G239</f>
        <v>1000</v>
      </c>
    </row>
    <row r="239" spans="1:7" ht="36.75" customHeight="1">
      <c r="A239" s="195" t="s">
        <v>460</v>
      </c>
      <c r="B239" s="367">
        <v>466</v>
      </c>
      <c r="C239" s="263" t="s">
        <v>232</v>
      </c>
      <c r="D239" s="264" t="s">
        <v>853</v>
      </c>
      <c r="E239" s="264"/>
      <c r="F239" s="265">
        <f>F240</f>
        <v>1000</v>
      </c>
      <c r="G239" s="265">
        <f>G240</f>
        <v>1000</v>
      </c>
    </row>
    <row r="240" spans="1:7" ht="35.25" customHeight="1">
      <c r="A240" s="195" t="s">
        <v>422</v>
      </c>
      <c r="B240" s="367">
        <v>466</v>
      </c>
      <c r="C240" s="263" t="s">
        <v>232</v>
      </c>
      <c r="D240" s="264" t="s">
        <v>853</v>
      </c>
      <c r="E240" s="264" t="s">
        <v>421</v>
      </c>
      <c r="F240" s="265">
        <v>1000</v>
      </c>
      <c r="G240" s="265">
        <v>1000</v>
      </c>
    </row>
    <row r="241" spans="1:7" ht="42" customHeight="1">
      <c r="A241" s="234" t="s">
        <v>15</v>
      </c>
      <c r="B241" s="299">
        <v>466</v>
      </c>
      <c r="C241" s="264" t="s">
        <v>233</v>
      </c>
      <c r="D241" s="262" t="s">
        <v>658</v>
      </c>
      <c r="E241" s="264"/>
      <c r="F241" s="300">
        <f>F242</f>
        <v>1257.0999999999999</v>
      </c>
      <c r="G241" s="300">
        <f>G242</f>
        <v>2935.3</v>
      </c>
    </row>
    <row r="242" spans="1:7" ht="30.75" customHeight="1">
      <c r="A242" s="195" t="s">
        <v>1252</v>
      </c>
      <c r="B242" s="367">
        <v>466</v>
      </c>
      <c r="C242" s="264" t="s">
        <v>233</v>
      </c>
      <c r="D242" s="264" t="s">
        <v>1136</v>
      </c>
      <c r="E242" s="264"/>
      <c r="F242" s="265">
        <f>F243+F244</f>
        <v>1257.0999999999999</v>
      </c>
      <c r="G242" s="265">
        <f>G243+G244</f>
        <v>2935.3</v>
      </c>
    </row>
    <row r="243" spans="1:7" ht="37.5" customHeight="1">
      <c r="A243" s="102" t="s">
        <v>1138</v>
      </c>
      <c r="B243" s="367">
        <v>466</v>
      </c>
      <c r="C243" s="264" t="s">
        <v>233</v>
      </c>
      <c r="D243" s="264" t="s">
        <v>1135</v>
      </c>
      <c r="E243" s="264" t="s">
        <v>421</v>
      </c>
      <c r="F243" s="265">
        <v>1257.0999999999999</v>
      </c>
      <c r="G243" s="265">
        <v>2935.3</v>
      </c>
    </row>
    <row r="244" spans="1:7" ht="38.25" hidden="1" customHeight="1">
      <c r="A244" s="102" t="s">
        <v>1139</v>
      </c>
      <c r="B244" s="367">
        <v>466</v>
      </c>
      <c r="C244" s="264" t="s">
        <v>233</v>
      </c>
      <c r="D244" s="264" t="s">
        <v>1137</v>
      </c>
      <c r="E244" s="264" t="s">
        <v>421</v>
      </c>
      <c r="F244" s="265"/>
      <c r="G244" s="265"/>
    </row>
    <row r="245" spans="1:7" ht="27" customHeight="1">
      <c r="A245" s="192" t="s">
        <v>1169</v>
      </c>
      <c r="B245" s="299">
        <v>466</v>
      </c>
      <c r="C245" s="262" t="s">
        <v>485</v>
      </c>
      <c r="D245" s="262"/>
      <c r="E245" s="262"/>
      <c r="F245" s="300">
        <f>F246</f>
        <v>3000</v>
      </c>
      <c r="G245" s="300">
        <f>G246</f>
        <v>3000</v>
      </c>
    </row>
    <row r="246" spans="1:7" ht="36" customHeight="1">
      <c r="A246" s="192" t="s">
        <v>1314</v>
      </c>
      <c r="B246" s="377">
        <v>466</v>
      </c>
      <c r="C246" s="261" t="s">
        <v>228</v>
      </c>
      <c r="D246" s="262" t="s">
        <v>662</v>
      </c>
      <c r="E246" s="262"/>
      <c r="F246" s="300">
        <f>F247</f>
        <v>3000</v>
      </c>
      <c r="G246" s="300">
        <f>G247</f>
        <v>3000</v>
      </c>
    </row>
    <row r="247" spans="1:7" ht="42" customHeight="1">
      <c r="A247" s="102" t="s">
        <v>686</v>
      </c>
      <c r="B247" s="378">
        <v>466</v>
      </c>
      <c r="C247" s="263" t="s">
        <v>228</v>
      </c>
      <c r="D247" s="264" t="s">
        <v>723</v>
      </c>
      <c r="E247" s="264"/>
      <c r="F247" s="265">
        <f>F248+F250</f>
        <v>3000</v>
      </c>
      <c r="G247" s="265">
        <f>G248+G250</f>
        <v>3000</v>
      </c>
    </row>
    <row r="248" spans="1:7" ht="38.25" customHeight="1">
      <c r="A248" s="102" t="s">
        <v>21</v>
      </c>
      <c r="B248" s="378">
        <v>466</v>
      </c>
      <c r="C248" s="263" t="s">
        <v>228</v>
      </c>
      <c r="D248" s="264" t="s">
        <v>915</v>
      </c>
      <c r="E248" s="262"/>
      <c r="F248" s="265">
        <f>SUM(F249)</f>
        <v>3000</v>
      </c>
      <c r="G248" s="265">
        <f>SUM(G249)</f>
        <v>3000</v>
      </c>
    </row>
    <row r="249" spans="1:7" ht="27.75" customHeight="1">
      <c r="A249" s="209" t="s">
        <v>319</v>
      </c>
      <c r="B249" s="378">
        <v>466</v>
      </c>
      <c r="C249" s="263" t="s">
        <v>228</v>
      </c>
      <c r="D249" s="264" t="s">
        <v>915</v>
      </c>
      <c r="E249" s="264" t="s">
        <v>317</v>
      </c>
      <c r="F249" s="265">
        <v>3000</v>
      </c>
      <c r="G249" s="265">
        <v>3000</v>
      </c>
    </row>
    <row r="250" spans="1:7" ht="46.5" hidden="1" customHeight="1">
      <c r="A250" s="273" t="s">
        <v>902</v>
      </c>
      <c r="B250" s="378">
        <v>466</v>
      </c>
      <c r="C250" s="263" t="s">
        <v>228</v>
      </c>
      <c r="D250" s="264" t="s">
        <v>1164</v>
      </c>
      <c r="E250" s="264"/>
      <c r="F250" s="265">
        <f>F251</f>
        <v>0</v>
      </c>
      <c r="G250" s="265">
        <f>G251</f>
        <v>0</v>
      </c>
    </row>
    <row r="251" spans="1:7" ht="45.75" hidden="1" customHeight="1">
      <c r="A251" s="209" t="s">
        <v>319</v>
      </c>
      <c r="B251" s="378">
        <v>466</v>
      </c>
      <c r="C251" s="263" t="s">
        <v>228</v>
      </c>
      <c r="D251" s="264" t="s">
        <v>1164</v>
      </c>
      <c r="E251" s="264" t="s">
        <v>317</v>
      </c>
      <c r="F251" s="265">
        <v>0</v>
      </c>
      <c r="G251" s="265">
        <v>0</v>
      </c>
    </row>
    <row r="252" spans="1:7" ht="30.75" customHeight="1">
      <c r="A252" s="192" t="s">
        <v>227</v>
      </c>
      <c r="B252" s="262" t="s">
        <v>1141</v>
      </c>
      <c r="C252" s="262" t="s">
        <v>1142</v>
      </c>
      <c r="D252" s="262"/>
      <c r="E252" s="262"/>
      <c r="F252" s="300">
        <f>F253</f>
        <v>1000</v>
      </c>
      <c r="G252" s="300">
        <f>G253</f>
        <v>1000</v>
      </c>
    </row>
    <row r="253" spans="1:7" ht="26.25" customHeight="1">
      <c r="A253" s="195" t="s">
        <v>460</v>
      </c>
      <c r="B253" s="367">
        <v>466</v>
      </c>
      <c r="C253" s="264" t="s">
        <v>1142</v>
      </c>
      <c r="D253" s="264" t="s">
        <v>853</v>
      </c>
      <c r="E253" s="264"/>
      <c r="F253" s="265">
        <f>F254</f>
        <v>1000</v>
      </c>
      <c r="G253" s="265">
        <f>G254</f>
        <v>1000</v>
      </c>
    </row>
    <row r="254" spans="1:7" ht="30" customHeight="1">
      <c r="A254" s="195" t="s">
        <v>422</v>
      </c>
      <c r="B254" s="367">
        <v>466</v>
      </c>
      <c r="C254" s="264" t="s">
        <v>1142</v>
      </c>
      <c r="D254" s="264" t="s">
        <v>853</v>
      </c>
      <c r="E254" s="264" t="s">
        <v>421</v>
      </c>
      <c r="F254" s="265">
        <v>1000</v>
      </c>
      <c r="G254" s="265">
        <v>1000</v>
      </c>
    </row>
    <row r="255" spans="1:7" ht="24.95" customHeight="1">
      <c r="A255" s="256" t="s">
        <v>631</v>
      </c>
      <c r="B255" s="377">
        <v>475</v>
      </c>
      <c r="C255" s="263"/>
      <c r="D255" s="264"/>
      <c r="E255" s="264"/>
      <c r="F255" s="300">
        <f>SUM(F256,F300,F306)</f>
        <v>442675.6</v>
      </c>
      <c r="G255" s="300">
        <f>SUM(G256,G300,G306)</f>
        <v>494592.8</v>
      </c>
    </row>
    <row r="256" spans="1:7" ht="32.25" customHeight="1">
      <c r="A256" s="237" t="s">
        <v>348</v>
      </c>
      <c r="B256" s="377">
        <v>475</v>
      </c>
      <c r="C256" s="261" t="s">
        <v>347</v>
      </c>
      <c r="D256" s="262"/>
      <c r="E256" s="262"/>
      <c r="F256" s="300">
        <f>SUM(F257,F268,F288,F281)</f>
        <v>438154.5</v>
      </c>
      <c r="G256" s="300">
        <f>SUM(G257,G268,G288,G281)</f>
        <v>490186.2</v>
      </c>
    </row>
    <row r="257" spans="1:7" ht="24.95" customHeight="1">
      <c r="A257" s="192" t="s">
        <v>565</v>
      </c>
      <c r="B257" s="377">
        <v>475</v>
      </c>
      <c r="C257" s="261" t="s">
        <v>632</v>
      </c>
      <c r="D257" s="262"/>
      <c r="E257" s="262"/>
      <c r="F257" s="300">
        <f t="shared" ref="F257:G259" si="10">SUM(F258)</f>
        <v>153494</v>
      </c>
      <c r="G257" s="300">
        <f t="shared" si="10"/>
        <v>154494</v>
      </c>
    </row>
    <row r="258" spans="1:7" ht="24.95" customHeight="1">
      <c r="A258" s="387" t="s">
        <v>1228</v>
      </c>
      <c r="B258" s="377">
        <v>475</v>
      </c>
      <c r="C258" s="261" t="s">
        <v>632</v>
      </c>
      <c r="D258" s="262" t="s">
        <v>533</v>
      </c>
      <c r="E258" s="264"/>
      <c r="F258" s="300">
        <f t="shared" si="10"/>
        <v>153494</v>
      </c>
      <c r="G258" s="300">
        <f t="shared" si="10"/>
        <v>154494</v>
      </c>
    </row>
    <row r="259" spans="1:7" ht="24.95" customHeight="1">
      <c r="A259" s="96" t="s">
        <v>22</v>
      </c>
      <c r="B259" s="377">
        <v>475</v>
      </c>
      <c r="C259" s="261" t="s">
        <v>632</v>
      </c>
      <c r="D259" s="262" t="s">
        <v>534</v>
      </c>
      <c r="E259" s="262"/>
      <c r="F259" s="300">
        <f t="shared" si="10"/>
        <v>153494</v>
      </c>
      <c r="G259" s="300">
        <f t="shared" si="10"/>
        <v>154494</v>
      </c>
    </row>
    <row r="260" spans="1:7" ht="35.25" customHeight="1">
      <c r="A260" s="241" t="s">
        <v>688</v>
      </c>
      <c r="B260" s="378">
        <v>475</v>
      </c>
      <c r="C260" s="263" t="s">
        <v>632</v>
      </c>
      <c r="D260" s="264" t="s">
        <v>711</v>
      </c>
      <c r="E260" s="262"/>
      <c r="F260" s="265">
        <f>SUM(F261,F264)</f>
        <v>153494</v>
      </c>
      <c r="G260" s="265">
        <f>SUM(G261,G264)</f>
        <v>154494</v>
      </c>
    </row>
    <row r="261" spans="1:7" ht="69" customHeight="1">
      <c r="A261" s="241" t="s">
        <v>542</v>
      </c>
      <c r="B261" s="378">
        <v>475</v>
      </c>
      <c r="C261" s="263" t="s">
        <v>632</v>
      </c>
      <c r="D261" s="264" t="s">
        <v>712</v>
      </c>
      <c r="E261" s="264"/>
      <c r="F261" s="301">
        <f>F262+F263</f>
        <v>80000</v>
      </c>
      <c r="G261" s="301">
        <f>G262+G263</f>
        <v>81000</v>
      </c>
    </row>
    <row r="262" spans="1:7" ht="24" customHeight="1">
      <c r="A262" s="195" t="s">
        <v>1000</v>
      </c>
      <c r="B262" s="378">
        <v>475</v>
      </c>
      <c r="C262" s="263" t="s">
        <v>632</v>
      </c>
      <c r="D262" s="264" t="s">
        <v>712</v>
      </c>
      <c r="E262" s="264" t="s">
        <v>889</v>
      </c>
      <c r="F262" s="301">
        <v>79162</v>
      </c>
      <c r="G262" s="301">
        <v>80151</v>
      </c>
    </row>
    <row r="263" spans="1:7" ht="24" customHeight="1">
      <c r="A263" s="195" t="s">
        <v>313</v>
      </c>
      <c r="B263" s="378">
        <v>475</v>
      </c>
      <c r="C263" s="263" t="s">
        <v>632</v>
      </c>
      <c r="D263" s="264" t="s">
        <v>1012</v>
      </c>
      <c r="E263" s="264" t="s">
        <v>889</v>
      </c>
      <c r="F263" s="301">
        <v>838</v>
      </c>
      <c r="G263" s="301">
        <v>849</v>
      </c>
    </row>
    <row r="264" spans="1:7" ht="45.75" customHeight="1">
      <c r="A264" s="241" t="s">
        <v>638</v>
      </c>
      <c r="B264" s="378">
        <v>475</v>
      </c>
      <c r="C264" s="263" t="s">
        <v>632</v>
      </c>
      <c r="D264" s="264" t="s">
        <v>713</v>
      </c>
      <c r="E264" s="264"/>
      <c r="F264" s="265">
        <f>F265+F266+F267</f>
        <v>73494</v>
      </c>
      <c r="G264" s="265">
        <f>G265+G266+G267</f>
        <v>73494</v>
      </c>
    </row>
    <row r="265" spans="1:7" ht="23.25" customHeight="1">
      <c r="A265" s="195" t="s">
        <v>1000</v>
      </c>
      <c r="B265" s="336">
        <v>475</v>
      </c>
      <c r="C265" s="336" t="s">
        <v>807</v>
      </c>
      <c r="D265" s="264" t="s">
        <v>713</v>
      </c>
      <c r="E265" s="264" t="s">
        <v>889</v>
      </c>
      <c r="F265" s="265">
        <v>26600</v>
      </c>
      <c r="G265" s="265">
        <v>26600</v>
      </c>
    </row>
    <row r="266" spans="1:7" ht="26.25" customHeight="1">
      <c r="A266" s="195" t="s">
        <v>313</v>
      </c>
      <c r="B266" s="336">
        <v>475</v>
      </c>
      <c r="C266" s="336" t="s">
        <v>807</v>
      </c>
      <c r="D266" s="264" t="s">
        <v>760</v>
      </c>
      <c r="E266" s="264" t="s">
        <v>889</v>
      </c>
      <c r="F266" s="265">
        <v>28894</v>
      </c>
      <c r="G266" s="265">
        <v>28894</v>
      </c>
    </row>
    <row r="267" spans="1:7" ht="25.5" customHeight="1">
      <c r="A267" s="195" t="s">
        <v>1174</v>
      </c>
      <c r="B267" s="336">
        <v>475</v>
      </c>
      <c r="C267" s="336" t="s">
        <v>807</v>
      </c>
      <c r="D267" s="264" t="s">
        <v>1173</v>
      </c>
      <c r="E267" s="264" t="s">
        <v>889</v>
      </c>
      <c r="F267" s="265">
        <v>18000</v>
      </c>
      <c r="G267" s="265">
        <v>18000</v>
      </c>
    </row>
    <row r="268" spans="1:7" ht="27" customHeight="1">
      <c r="A268" s="234" t="s">
        <v>566</v>
      </c>
      <c r="B268" s="377">
        <v>475</v>
      </c>
      <c r="C268" s="261" t="s">
        <v>633</v>
      </c>
      <c r="D268" s="262"/>
      <c r="E268" s="262"/>
      <c r="F268" s="300">
        <f>SUM(F269)</f>
        <v>234791.5</v>
      </c>
      <c r="G268" s="300">
        <f>SUM(G269)</f>
        <v>285823.2</v>
      </c>
    </row>
    <row r="269" spans="1:7" ht="27.75" customHeight="1">
      <c r="A269" s="234" t="s">
        <v>431</v>
      </c>
      <c r="B269" s="377">
        <v>475</v>
      </c>
      <c r="C269" s="261" t="s">
        <v>633</v>
      </c>
      <c r="D269" s="262" t="s">
        <v>649</v>
      </c>
      <c r="E269" s="262"/>
      <c r="F269" s="300">
        <f>SUM(F270)</f>
        <v>234791.5</v>
      </c>
      <c r="G269" s="300">
        <f>SUM(G270)</f>
        <v>285823.2</v>
      </c>
    </row>
    <row r="270" spans="1:7" ht="44.25" customHeight="1">
      <c r="A270" s="241" t="s">
        <v>689</v>
      </c>
      <c r="B270" s="378">
        <v>475</v>
      </c>
      <c r="C270" s="263" t="s">
        <v>633</v>
      </c>
      <c r="D270" s="264" t="s">
        <v>714</v>
      </c>
      <c r="E270" s="264"/>
      <c r="F270" s="265">
        <f>SUM(F271,F274)</f>
        <v>234791.5</v>
      </c>
      <c r="G270" s="265">
        <f>SUM(G271,G274)</f>
        <v>285823.2</v>
      </c>
    </row>
    <row r="271" spans="1:7" ht="72.75" customHeight="1">
      <c r="A271" s="241" t="s">
        <v>543</v>
      </c>
      <c r="B271" s="378">
        <v>475</v>
      </c>
      <c r="C271" s="263" t="s">
        <v>633</v>
      </c>
      <c r="D271" s="264" t="s">
        <v>715</v>
      </c>
      <c r="E271" s="264"/>
      <c r="F271" s="301">
        <f>F272+F273</f>
        <v>105000</v>
      </c>
      <c r="G271" s="301">
        <f>G272+G273</f>
        <v>156000</v>
      </c>
    </row>
    <row r="272" spans="1:7" ht="26.25" customHeight="1">
      <c r="A272" s="195" t="s">
        <v>1000</v>
      </c>
      <c r="B272" s="378">
        <v>475</v>
      </c>
      <c r="C272" s="263" t="s">
        <v>633</v>
      </c>
      <c r="D272" s="264" t="s">
        <v>715</v>
      </c>
      <c r="E272" s="264" t="s">
        <v>889</v>
      </c>
      <c r="F272" s="301">
        <v>103489</v>
      </c>
      <c r="G272" s="301">
        <v>153756</v>
      </c>
    </row>
    <row r="273" spans="1:7" ht="18" customHeight="1">
      <c r="A273" s="195" t="s">
        <v>313</v>
      </c>
      <c r="B273" s="378">
        <v>475</v>
      </c>
      <c r="C273" s="263" t="s">
        <v>633</v>
      </c>
      <c r="D273" s="264" t="s">
        <v>1011</v>
      </c>
      <c r="E273" s="264" t="s">
        <v>889</v>
      </c>
      <c r="F273" s="301">
        <v>1511</v>
      </c>
      <c r="G273" s="301">
        <v>2244</v>
      </c>
    </row>
    <row r="274" spans="1:7" ht="26.25" customHeight="1">
      <c r="A274" s="241" t="s">
        <v>544</v>
      </c>
      <c r="B274" s="378">
        <v>475</v>
      </c>
      <c r="C274" s="263" t="s">
        <v>633</v>
      </c>
      <c r="D274" s="264" t="s">
        <v>716</v>
      </c>
      <c r="E274" s="264"/>
      <c r="F274" s="265">
        <f>F275+F276+F277+F278+F279+F280</f>
        <v>129791.5</v>
      </c>
      <c r="G274" s="265">
        <f>G275+G276+G277+G278+G279+G280</f>
        <v>129823.20000000001</v>
      </c>
    </row>
    <row r="275" spans="1:7" ht="27.75" customHeight="1">
      <c r="A275" s="195" t="s">
        <v>1000</v>
      </c>
      <c r="B275" s="378">
        <v>475</v>
      </c>
      <c r="C275" s="263" t="s">
        <v>633</v>
      </c>
      <c r="D275" s="264" t="s">
        <v>716</v>
      </c>
      <c r="E275" s="264" t="s">
        <v>889</v>
      </c>
      <c r="F275" s="265">
        <v>43379</v>
      </c>
      <c r="G275" s="265">
        <v>43379</v>
      </c>
    </row>
    <row r="276" spans="1:7" ht="24" customHeight="1">
      <c r="A276" s="195" t="s">
        <v>313</v>
      </c>
      <c r="B276" s="378">
        <v>475</v>
      </c>
      <c r="C276" s="263" t="s">
        <v>633</v>
      </c>
      <c r="D276" s="264" t="s">
        <v>910</v>
      </c>
      <c r="E276" s="264" t="s">
        <v>889</v>
      </c>
      <c r="F276" s="265">
        <v>41293</v>
      </c>
      <c r="G276" s="265">
        <v>41293</v>
      </c>
    </row>
    <row r="277" spans="1:7" ht="30.75" customHeight="1">
      <c r="A277" s="195" t="s">
        <v>1174</v>
      </c>
      <c r="B277" s="378">
        <v>475</v>
      </c>
      <c r="C277" s="263" t="s">
        <v>633</v>
      </c>
      <c r="D277" s="264" t="s">
        <v>1177</v>
      </c>
      <c r="E277" s="264" t="s">
        <v>889</v>
      </c>
      <c r="F277" s="265">
        <v>6323</v>
      </c>
      <c r="G277" s="265">
        <v>6323</v>
      </c>
    </row>
    <row r="278" spans="1:7" ht="30.75" customHeight="1">
      <c r="A278" s="222" t="s">
        <v>1297</v>
      </c>
      <c r="B278" s="378">
        <v>475</v>
      </c>
      <c r="C278" s="263" t="s">
        <v>633</v>
      </c>
      <c r="D278" s="264" t="s">
        <v>1298</v>
      </c>
      <c r="E278" s="264" t="s">
        <v>1130</v>
      </c>
      <c r="F278" s="265">
        <v>17186.400000000001</v>
      </c>
      <c r="G278" s="265">
        <v>17967.599999999999</v>
      </c>
    </row>
    <row r="279" spans="1:7" ht="30.75" customHeight="1">
      <c r="A279" s="222" t="s">
        <v>1299</v>
      </c>
      <c r="B279" s="378">
        <v>475</v>
      </c>
      <c r="C279" s="263" t="s">
        <v>633</v>
      </c>
      <c r="D279" s="264" t="s">
        <v>1300</v>
      </c>
      <c r="E279" s="264" t="s">
        <v>1130</v>
      </c>
      <c r="F279" s="265">
        <v>16610.099999999999</v>
      </c>
      <c r="G279" s="265">
        <v>15460.6</v>
      </c>
    </row>
    <row r="280" spans="1:7" ht="30.75" customHeight="1">
      <c r="A280" s="222" t="s">
        <v>1301</v>
      </c>
      <c r="B280" s="378">
        <v>475</v>
      </c>
      <c r="C280" s="263" t="s">
        <v>633</v>
      </c>
      <c r="D280" s="264" t="s">
        <v>1302</v>
      </c>
      <c r="E280" s="264" t="s">
        <v>1130</v>
      </c>
      <c r="F280" s="265">
        <v>5000</v>
      </c>
      <c r="G280" s="265">
        <v>5400</v>
      </c>
    </row>
    <row r="281" spans="1:7" ht="23.25" customHeight="1">
      <c r="A281" s="234" t="s">
        <v>800</v>
      </c>
      <c r="B281" s="377">
        <v>475</v>
      </c>
      <c r="C281" s="262" t="s">
        <v>779</v>
      </c>
      <c r="D281" s="264"/>
      <c r="E281" s="264"/>
      <c r="F281" s="300">
        <f>SUM(F282)</f>
        <v>38699</v>
      </c>
      <c r="G281" s="300">
        <f>SUM(G282)</f>
        <v>38699</v>
      </c>
    </row>
    <row r="282" spans="1:7" ht="40.5" customHeight="1">
      <c r="A282" s="192" t="s">
        <v>432</v>
      </c>
      <c r="B282" s="377">
        <v>475</v>
      </c>
      <c r="C282" s="262" t="s">
        <v>779</v>
      </c>
      <c r="D282" s="262" t="s">
        <v>650</v>
      </c>
      <c r="E282" s="262"/>
      <c r="F282" s="300">
        <f>SUM(F283)</f>
        <v>38699</v>
      </c>
      <c r="G282" s="300">
        <f>SUM(G283)</f>
        <v>38699</v>
      </c>
    </row>
    <row r="283" spans="1:7" ht="34.5" customHeight="1">
      <c r="A283" s="102" t="s">
        <v>677</v>
      </c>
      <c r="B283" s="378">
        <v>475</v>
      </c>
      <c r="C283" s="264" t="s">
        <v>779</v>
      </c>
      <c r="D283" s="264" t="s">
        <v>717</v>
      </c>
      <c r="E283" s="264"/>
      <c r="F283" s="265">
        <f>F284+F286</f>
        <v>38699</v>
      </c>
      <c r="G283" s="265">
        <f>G284+G286</f>
        <v>38699</v>
      </c>
    </row>
    <row r="284" spans="1:7" ht="34.5" customHeight="1">
      <c r="A284" s="241" t="s">
        <v>892</v>
      </c>
      <c r="B284" s="378">
        <v>475</v>
      </c>
      <c r="C284" s="264" t="s">
        <v>779</v>
      </c>
      <c r="D284" s="264" t="s">
        <v>718</v>
      </c>
      <c r="E284" s="264"/>
      <c r="F284" s="265">
        <f>F285</f>
        <v>19555</v>
      </c>
      <c r="G284" s="265">
        <f>G285</f>
        <v>19555</v>
      </c>
    </row>
    <row r="285" spans="1:7" ht="34.5" customHeight="1">
      <c r="A285" s="195" t="s">
        <v>313</v>
      </c>
      <c r="B285" s="378">
        <v>475</v>
      </c>
      <c r="C285" s="264" t="s">
        <v>779</v>
      </c>
      <c r="D285" s="264" t="s">
        <v>718</v>
      </c>
      <c r="E285" s="264" t="s">
        <v>889</v>
      </c>
      <c r="F285" s="265">
        <v>19555</v>
      </c>
      <c r="G285" s="265">
        <v>19555</v>
      </c>
    </row>
    <row r="286" spans="1:7" ht="34.5" customHeight="1">
      <c r="A286" s="241" t="s">
        <v>891</v>
      </c>
      <c r="B286" s="378">
        <v>475</v>
      </c>
      <c r="C286" s="264" t="s">
        <v>779</v>
      </c>
      <c r="D286" s="264" t="s">
        <v>890</v>
      </c>
      <c r="E286" s="264"/>
      <c r="F286" s="265">
        <f>F287</f>
        <v>19144</v>
      </c>
      <c r="G286" s="265">
        <f>G287</f>
        <v>19144</v>
      </c>
    </row>
    <row r="287" spans="1:7" ht="27" customHeight="1">
      <c r="A287" s="195" t="s">
        <v>313</v>
      </c>
      <c r="B287" s="378">
        <v>475</v>
      </c>
      <c r="C287" s="264" t="s">
        <v>779</v>
      </c>
      <c r="D287" s="264" t="s">
        <v>890</v>
      </c>
      <c r="E287" s="264" t="s">
        <v>889</v>
      </c>
      <c r="F287" s="265">
        <v>19144</v>
      </c>
      <c r="G287" s="265">
        <v>19144</v>
      </c>
    </row>
    <row r="288" spans="1:7" ht="24" customHeight="1">
      <c r="A288" s="192" t="s">
        <v>201</v>
      </c>
      <c r="B288" s="377">
        <v>475</v>
      </c>
      <c r="C288" s="261" t="s">
        <v>146</v>
      </c>
      <c r="D288" s="262"/>
      <c r="E288" s="262"/>
      <c r="F288" s="300">
        <f>SUM(F294,F291)</f>
        <v>11170</v>
      </c>
      <c r="G288" s="300">
        <f>SUM(G294,G291)</f>
        <v>11170</v>
      </c>
    </row>
    <row r="289" spans="1:7" ht="38.25" customHeight="1">
      <c r="A289" s="192" t="s">
        <v>1229</v>
      </c>
      <c r="B289" s="377">
        <v>475</v>
      </c>
      <c r="C289" s="261" t="s">
        <v>146</v>
      </c>
      <c r="D289" s="262" t="s">
        <v>652</v>
      </c>
      <c r="E289" s="262"/>
      <c r="F289" s="300">
        <f>SUM(F291)</f>
        <v>8125</v>
      </c>
      <c r="G289" s="300">
        <f>SUM(G291)</f>
        <v>8125</v>
      </c>
    </row>
    <row r="290" spans="1:7" ht="39" customHeight="1">
      <c r="A290" s="102" t="s">
        <v>721</v>
      </c>
      <c r="B290" s="378">
        <v>475</v>
      </c>
      <c r="C290" s="263" t="s">
        <v>146</v>
      </c>
      <c r="D290" s="264" t="s">
        <v>751</v>
      </c>
      <c r="E290" s="264"/>
      <c r="F290" s="265">
        <f>SUM(F291)</f>
        <v>8125</v>
      </c>
      <c r="G290" s="265">
        <f>SUM(G291)</f>
        <v>8125</v>
      </c>
    </row>
    <row r="291" spans="1:7" ht="45" customHeight="1">
      <c r="A291" s="102" t="s">
        <v>433</v>
      </c>
      <c r="B291" s="378">
        <v>475</v>
      </c>
      <c r="C291" s="263" t="s">
        <v>146</v>
      </c>
      <c r="D291" s="264" t="s">
        <v>722</v>
      </c>
      <c r="E291" s="264"/>
      <c r="F291" s="265">
        <f>SUM(F292:F293)</f>
        <v>8125</v>
      </c>
      <c r="G291" s="265">
        <f>SUM(G292:G293)</f>
        <v>8125</v>
      </c>
    </row>
    <row r="292" spans="1:7" ht="30" customHeight="1">
      <c r="A292" s="241" t="s">
        <v>314</v>
      </c>
      <c r="B292" s="378">
        <v>475</v>
      </c>
      <c r="C292" s="263" t="s">
        <v>146</v>
      </c>
      <c r="D292" s="264" t="s">
        <v>722</v>
      </c>
      <c r="E292" s="264" t="s">
        <v>311</v>
      </c>
      <c r="F292" s="265">
        <v>6035</v>
      </c>
      <c r="G292" s="265">
        <v>6035</v>
      </c>
    </row>
    <row r="293" spans="1:7" ht="36.75" customHeight="1">
      <c r="A293" s="102" t="s">
        <v>422</v>
      </c>
      <c r="B293" s="378">
        <v>475</v>
      </c>
      <c r="C293" s="263" t="s">
        <v>146</v>
      </c>
      <c r="D293" s="264" t="s">
        <v>722</v>
      </c>
      <c r="E293" s="264" t="s">
        <v>421</v>
      </c>
      <c r="F293" s="265">
        <v>2090</v>
      </c>
      <c r="G293" s="265">
        <v>2090</v>
      </c>
    </row>
    <row r="294" spans="1:7" ht="19.5" customHeight="1">
      <c r="A294" s="192" t="s">
        <v>538</v>
      </c>
      <c r="B294" s="377">
        <v>475</v>
      </c>
      <c r="C294" s="261" t="s">
        <v>146</v>
      </c>
      <c r="D294" s="262" t="s">
        <v>496</v>
      </c>
      <c r="E294" s="262"/>
      <c r="F294" s="300">
        <f>SUM(F295)</f>
        <v>3045</v>
      </c>
      <c r="G294" s="300">
        <f>SUM(G295)</f>
        <v>3045</v>
      </c>
    </row>
    <row r="295" spans="1:7" ht="35.25" customHeight="1">
      <c r="A295" s="219" t="s">
        <v>54</v>
      </c>
      <c r="B295" s="378">
        <v>475</v>
      </c>
      <c r="C295" s="263" t="s">
        <v>146</v>
      </c>
      <c r="D295" s="264" t="s">
        <v>655</v>
      </c>
      <c r="E295" s="264"/>
      <c r="F295" s="265">
        <f>SUM(F298,F296)</f>
        <v>3045</v>
      </c>
      <c r="G295" s="265">
        <f>SUM(G298,G296)</f>
        <v>3045</v>
      </c>
    </row>
    <row r="296" spans="1:7" ht="29.25" customHeight="1">
      <c r="A296" s="102" t="s">
        <v>424</v>
      </c>
      <c r="B296" s="378">
        <v>475</v>
      </c>
      <c r="C296" s="263" t="s">
        <v>146</v>
      </c>
      <c r="D296" s="264" t="s">
        <v>656</v>
      </c>
      <c r="E296" s="264"/>
      <c r="F296" s="265">
        <f>SUM(F297)</f>
        <v>2535</v>
      </c>
      <c r="G296" s="265">
        <f>SUM(G297)</f>
        <v>2535</v>
      </c>
    </row>
    <row r="297" spans="1:7" ht="38.25" customHeight="1">
      <c r="A297" s="102" t="s">
        <v>426</v>
      </c>
      <c r="B297" s="378">
        <v>475</v>
      </c>
      <c r="C297" s="263" t="s">
        <v>146</v>
      </c>
      <c r="D297" s="264" t="s">
        <v>656</v>
      </c>
      <c r="E297" s="264" t="s">
        <v>425</v>
      </c>
      <c r="F297" s="265">
        <v>2535</v>
      </c>
      <c r="G297" s="265">
        <v>2535</v>
      </c>
    </row>
    <row r="298" spans="1:7">
      <c r="A298" s="102" t="s">
        <v>377</v>
      </c>
      <c r="B298" s="378">
        <v>475</v>
      </c>
      <c r="C298" s="263" t="s">
        <v>146</v>
      </c>
      <c r="D298" s="264" t="s">
        <v>657</v>
      </c>
      <c r="E298" s="264"/>
      <c r="F298" s="265">
        <f>SUM(F299)</f>
        <v>510</v>
      </c>
      <c r="G298" s="265">
        <f>SUM(G299)</f>
        <v>510</v>
      </c>
    </row>
    <row r="299" spans="1:7" ht="32.25" customHeight="1">
      <c r="A299" s="102" t="s">
        <v>422</v>
      </c>
      <c r="B299" s="378">
        <v>475</v>
      </c>
      <c r="C299" s="263" t="s">
        <v>146</v>
      </c>
      <c r="D299" s="264" t="s">
        <v>657</v>
      </c>
      <c r="E299" s="264" t="s">
        <v>421</v>
      </c>
      <c r="F299" s="265">
        <v>510</v>
      </c>
      <c r="G299" s="265">
        <v>510</v>
      </c>
    </row>
    <row r="300" spans="1:7" ht="30" customHeight="1">
      <c r="A300" s="192" t="s">
        <v>242</v>
      </c>
      <c r="B300" s="377">
        <v>475</v>
      </c>
      <c r="C300" s="261" t="s">
        <v>228</v>
      </c>
      <c r="D300" s="264"/>
      <c r="E300" s="264"/>
      <c r="F300" s="300">
        <f>F301</f>
        <v>1476.1</v>
      </c>
      <c r="G300" s="300">
        <f>G301</f>
        <v>1514.6</v>
      </c>
    </row>
    <row r="301" spans="1:7" ht="33.75" customHeight="1">
      <c r="A301" s="387" t="s">
        <v>1254</v>
      </c>
      <c r="B301" s="377">
        <v>475</v>
      </c>
      <c r="C301" s="261" t="s">
        <v>228</v>
      </c>
      <c r="D301" s="262" t="s">
        <v>533</v>
      </c>
      <c r="E301" s="262"/>
      <c r="F301" s="300">
        <f t="shared" ref="F301:G304" si="11">SUM(F302)</f>
        <v>1476.1</v>
      </c>
      <c r="G301" s="300">
        <f t="shared" si="11"/>
        <v>1514.6</v>
      </c>
    </row>
    <row r="302" spans="1:7" ht="20.25" customHeight="1">
      <c r="A302" s="222" t="s">
        <v>20</v>
      </c>
      <c r="B302" s="378">
        <v>475</v>
      </c>
      <c r="C302" s="263" t="s">
        <v>228</v>
      </c>
      <c r="D302" s="264" t="s">
        <v>663</v>
      </c>
      <c r="E302" s="264"/>
      <c r="F302" s="265">
        <f t="shared" si="11"/>
        <v>1476.1</v>
      </c>
      <c r="G302" s="265">
        <f t="shared" si="11"/>
        <v>1514.6</v>
      </c>
    </row>
    <row r="303" spans="1:7" ht="30" customHeight="1">
      <c r="A303" s="222" t="s">
        <v>730</v>
      </c>
      <c r="B303" s="378">
        <v>475</v>
      </c>
      <c r="C303" s="263" t="s">
        <v>228</v>
      </c>
      <c r="D303" s="264" t="s">
        <v>731</v>
      </c>
      <c r="E303" s="264"/>
      <c r="F303" s="265">
        <f t="shared" si="11"/>
        <v>1476.1</v>
      </c>
      <c r="G303" s="265">
        <f t="shared" si="11"/>
        <v>1514.6</v>
      </c>
    </row>
    <row r="304" spans="1:7" ht="63.75">
      <c r="A304" s="102" t="s">
        <v>9</v>
      </c>
      <c r="B304" s="378">
        <v>475</v>
      </c>
      <c r="C304" s="263" t="s">
        <v>228</v>
      </c>
      <c r="D304" s="264" t="s">
        <v>732</v>
      </c>
      <c r="E304" s="264"/>
      <c r="F304" s="265">
        <f t="shared" si="11"/>
        <v>1476.1</v>
      </c>
      <c r="G304" s="265">
        <f t="shared" si="11"/>
        <v>1514.6</v>
      </c>
    </row>
    <row r="305" spans="1:7" ht="16.5" customHeight="1">
      <c r="A305" s="102" t="s">
        <v>313</v>
      </c>
      <c r="B305" s="378">
        <v>475</v>
      </c>
      <c r="C305" s="263" t="s">
        <v>228</v>
      </c>
      <c r="D305" s="264" t="s">
        <v>732</v>
      </c>
      <c r="E305" s="264" t="s">
        <v>889</v>
      </c>
      <c r="F305" s="301">
        <v>1476.1</v>
      </c>
      <c r="G305" s="301">
        <v>1514.6</v>
      </c>
    </row>
    <row r="306" spans="1:7" ht="21.75" customHeight="1">
      <c r="A306" s="213" t="s">
        <v>241</v>
      </c>
      <c r="B306" s="377">
        <v>475</v>
      </c>
      <c r="C306" s="261" t="s">
        <v>223</v>
      </c>
      <c r="D306" s="262"/>
      <c r="E306" s="262"/>
      <c r="F306" s="300">
        <f>SUM(F307)</f>
        <v>3045</v>
      </c>
      <c r="G306" s="300">
        <f>SUM(G307)</f>
        <v>2892</v>
      </c>
    </row>
    <row r="307" spans="1:7" ht="25.5">
      <c r="A307" s="387" t="s">
        <v>777</v>
      </c>
      <c r="B307" s="377">
        <v>475</v>
      </c>
      <c r="C307" s="261" t="s">
        <v>223</v>
      </c>
      <c r="D307" s="262" t="s">
        <v>533</v>
      </c>
      <c r="E307" s="264"/>
      <c r="F307" s="300">
        <f>SUM(F308)</f>
        <v>3045</v>
      </c>
      <c r="G307" s="300">
        <f>SUM(G308)</f>
        <v>2892</v>
      </c>
    </row>
    <row r="308" spans="1:7">
      <c r="A308" s="222" t="s">
        <v>74</v>
      </c>
      <c r="B308" s="378">
        <v>475</v>
      </c>
      <c r="C308" s="263" t="s">
        <v>223</v>
      </c>
      <c r="D308" s="264" t="s">
        <v>664</v>
      </c>
      <c r="E308" s="264"/>
      <c r="F308" s="265">
        <f t="shared" ref="F308:G310" si="12">F309</f>
        <v>3045</v>
      </c>
      <c r="G308" s="265">
        <f t="shared" si="12"/>
        <v>2892</v>
      </c>
    </row>
    <row r="309" spans="1:7" ht="30" customHeight="1">
      <c r="A309" s="222" t="s">
        <v>730</v>
      </c>
      <c r="B309" s="378">
        <v>475</v>
      </c>
      <c r="C309" s="263" t="s">
        <v>223</v>
      </c>
      <c r="D309" s="264" t="s">
        <v>733</v>
      </c>
      <c r="E309" s="264"/>
      <c r="F309" s="265">
        <f t="shared" si="12"/>
        <v>3045</v>
      </c>
      <c r="G309" s="265">
        <f t="shared" si="12"/>
        <v>2892</v>
      </c>
    </row>
    <row r="310" spans="1:7" ht="89.25">
      <c r="A310" s="102" t="s">
        <v>547</v>
      </c>
      <c r="B310" s="378">
        <v>475</v>
      </c>
      <c r="C310" s="263" t="s">
        <v>223</v>
      </c>
      <c r="D310" s="264" t="s">
        <v>734</v>
      </c>
      <c r="E310" s="262"/>
      <c r="F310" s="265">
        <f t="shared" si="12"/>
        <v>3045</v>
      </c>
      <c r="G310" s="265">
        <f t="shared" si="12"/>
        <v>2892</v>
      </c>
    </row>
    <row r="311" spans="1:7" ht="22.5" customHeight="1">
      <c r="A311" s="102" t="s">
        <v>313</v>
      </c>
      <c r="B311" s="378">
        <v>475</v>
      </c>
      <c r="C311" s="263" t="s">
        <v>223</v>
      </c>
      <c r="D311" s="264" t="s">
        <v>734</v>
      </c>
      <c r="E311" s="264" t="s">
        <v>827</v>
      </c>
      <c r="F311" s="301">
        <v>3045</v>
      </c>
      <c r="G311" s="301">
        <v>2892</v>
      </c>
    </row>
    <row r="312" spans="1:7" ht="25.5">
      <c r="A312" s="256" t="s">
        <v>224</v>
      </c>
      <c r="B312" s="377">
        <v>476</v>
      </c>
      <c r="C312" s="263"/>
      <c r="D312" s="264"/>
      <c r="E312" s="264"/>
      <c r="F312" s="300">
        <f>SUM(F318+F313)</f>
        <v>13570</v>
      </c>
      <c r="G312" s="300">
        <f>SUM(G318+G313)</f>
        <v>13570</v>
      </c>
    </row>
    <row r="313" spans="1:7">
      <c r="A313" s="192" t="s">
        <v>567</v>
      </c>
      <c r="B313" s="377">
        <v>476</v>
      </c>
      <c r="C313" s="261" t="s">
        <v>225</v>
      </c>
      <c r="D313" s="262"/>
      <c r="E313" s="262"/>
      <c r="F313" s="300">
        <f>SUM(F314)</f>
        <v>650</v>
      </c>
      <c r="G313" s="300">
        <f>SUM(G314)</f>
        <v>650</v>
      </c>
    </row>
    <row r="314" spans="1:7" ht="38.25">
      <c r="A314" s="387" t="s">
        <v>1227</v>
      </c>
      <c r="B314" s="377">
        <v>476</v>
      </c>
      <c r="C314" s="261" t="s">
        <v>225</v>
      </c>
      <c r="D314" s="262" t="s">
        <v>665</v>
      </c>
      <c r="E314" s="262"/>
      <c r="F314" s="300">
        <f>SUM(F316)</f>
        <v>650</v>
      </c>
      <c r="G314" s="300">
        <f>SUM(G316)</f>
        <v>650</v>
      </c>
    </row>
    <row r="315" spans="1:7" ht="25.5">
      <c r="A315" s="222" t="s">
        <v>719</v>
      </c>
      <c r="B315" s="378">
        <v>476</v>
      </c>
      <c r="C315" s="263" t="s">
        <v>225</v>
      </c>
      <c r="D315" s="264" t="s">
        <v>729</v>
      </c>
      <c r="E315" s="262"/>
      <c r="F315" s="265">
        <f>F316</f>
        <v>650</v>
      </c>
      <c r="G315" s="265">
        <f>G316</f>
        <v>650</v>
      </c>
    </row>
    <row r="316" spans="1:7">
      <c r="A316" s="102" t="s">
        <v>19</v>
      </c>
      <c r="B316" s="378">
        <v>476</v>
      </c>
      <c r="C316" s="263" t="s">
        <v>225</v>
      </c>
      <c r="D316" s="264" t="s">
        <v>720</v>
      </c>
      <c r="E316" s="264"/>
      <c r="F316" s="265">
        <f>SUM(F317)</f>
        <v>650</v>
      </c>
      <c r="G316" s="265">
        <f>SUM(G317)</f>
        <v>650</v>
      </c>
    </row>
    <row r="317" spans="1:7" ht="25.5">
      <c r="A317" s="195" t="s">
        <v>422</v>
      </c>
      <c r="B317" s="378">
        <v>476</v>
      </c>
      <c r="C317" s="263" t="s">
        <v>225</v>
      </c>
      <c r="D317" s="264" t="s">
        <v>720</v>
      </c>
      <c r="E317" s="264" t="s">
        <v>421</v>
      </c>
      <c r="F317" s="265">
        <v>650</v>
      </c>
      <c r="G317" s="265">
        <v>650</v>
      </c>
    </row>
    <row r="318" spans="1:7">
      <c r="A318" s="192" t="s">
        <v>349</v>
      </c>
      <c r="B318" s="377">
        <v>476</v>
      </c>
      <c r="C318" s="261" t="s">
        <v>226</v>
      </c>
      <c r="D318" s="262"/>
      <c r="E318" s="262"/>
      <c r="F318" s="300">
        <f>SUM(F319)</f>
        <v>12920</v>
      </c>
      <c r="G318" s="300">
        <f>SUM(G319)</f>
        <v>12920</v>
      </c>
    </row>
    <row r="319" spans="1:7">
      <c r="A319" s="192" t="s">
        <v>227</v>
      </c>
      <c r="B319" s="377">
        <v>476</v>
      </c>
      <c r="C319" s="261" t="s">
        <v>626</v>
      </c>
      <c r="D319" s="262"/>
      <c r="E319" s="262"/>
      <c r="F319" s="300">
        <f>SUM(F320)</f>
        <v>12920</v>
      </c>
      <c r="G319" s="300">
        <f>SUM(G320)</f>
        <v>12920</v>
      </c>
    </row>
    <row r="320" spans="1:7" ht="38.25">
      <c r="A320" s="387" t="s">
        <v>1227</v>
      </c>
      <c r="B320" s="377">
        <v>476</v>
      </c>
      <c r="C320" s="261" t="s">
        <v>626</v>
      </c>
      <c r="D320" s="262" t="s">
        <v>665</v>
      </c>
      <c r="E320" s="262"/>
      <c r="F320" s="300">
        <f>SUM(F324,F322,F326)</f>
        <v>12920</v>
      </c>
      <c r="G320" s="300">
        <f>SUM(G324,G322,G326)</f>
        <v>12920</v>
      </c>
    </row>
    <row r="321" spans="1:7" ht="25.5">
      <c r="A321" s="219" t="s">
        <v>728</v>
      </c>
      <c r="B321" s="378">
        <v>476</v>
      </c>
      <c r="C321" s="263" t="s">
        <v>626</v>
      </c>
      <c r="D321" s="264" t="s">
        <v>761</v>
      </c>
      <c r="E321" s="262"/>
      <c r="F321" s="265">
        <f>SUM(F323,F325,F326)</f>
        <v>12920</v>
      </c>
      <c r="G321" s="265">
        <f>SUM(G323,G325,G326)</f>
        <v>12920</v>
      </c>
    </row>
    <row r="322" spans="1:7">
      <c r="A322" s="258" t="s">
        <v>771</v>
      </c>
      <c r="B322" s="264" t="s">
        <v>495</v>
      </c>
      <c r="C322" s="264" t="s">
        <v>626</v>
      </c>
      <c r="D322" s="264" t="s">
        <v>762</v>
      </c>
      <c r="E322" s="264"/>
      <c r="F322" s="265">
        <f>SUM(F323)</f>
        <v>2000</v>
      </c>
      <c r="G322" s="265">
        <f>SUM(G323)</f>
        <v>2000</v>
      </c>
    </row>
    <row r="323" spans="1:7" ht="25.5">
      <c r="A323" s="195" t="s">
        <v>422</v>
      </c>
      <c r="B323" s="264" t="s">
        <v>495</v>
      </c>
      <c r="C323" s="264" t="s">
        <v>626</v>
      </c>
      <c r="D323" s="264" t="s">
        <v>762</v>
      </c>
      <c r="E323" s="264" t="s">
        <v>421</v>
      </c>
      <c r="F323" s="265">
        <v>2000</v>
      </c>
      <c r="G323" s="265">
        <v>2000</v>
      </c>
    </row>
    <row r="324" spans="1:7">
      <c r="A324" s="258" t="s">
        <v>770</v>
      </c>
      <c r="B324" s="264" t="s">
        <v>495</v>
      </c>
      <c r="C324" s="264" t="s">
        <v>626</v>
      </c>
      <c r="D324" s="264" t="s">
        <v>763</v>
      </c>
      <c r="E324" s="264"/>
      <c r="F324" s="265">
        <f>F325</f>
        <v>1000</v>
      </c>
      <c r="G324" s="265">
        <f>G325</f>
        <v>1000</v>
      </c>
    </row>
    <row r="325" spans="1:7">
      <c r="A325" s="102" t="s">
        <v>769</v>
      </c>
      <c r="B325" s="378">
        <v>476</v>
      </c>
      <c r="C325" s="263" t="s">
        <v>626</v>
      </c>
      <c r="D325" s="264" t="s">
        <v>763</v>
      </c>
      <c r="E325" s="264" t="s">
        <v>767</v>
      </c>
      <c r="F325" s="265">
        <v>1000</v>
      </c>
      <c r="G325" s="265">
        <v>1000</v>
      </c>
    </row>
    <row r="326" spans="1:7">
      <c r="A326" s="258" t="s">
        <v>799</v>
      </c>
      <c r="B326" s="378">
        <v>476</v>
      </c>
      <c r="C326" s="263" t="s">
        <v>626</v>
      </c>
      <c r="D326" s="264" t="s">
        <v>912</v>
      </c>
      <c r="E326" s="264"/>
      <c r="F326" s="265">
        <f>F330+F331+F327</f>
        <v>9920</v>
      </c>
      <c r="G326" s="265">
        <f>G330+G331+G327</f>
        <v>9920</v>
      </c>
    </row>
    <row r="327" spans="1:7" ht="25.5" hidden="1">
      <c r="A327" s="192" t="s">
        <v>432</v>
      </c>
      <c r="B327" s="378">
        <v>476</v>
      </c>
      <c r="C327" s="264" t="s">
        <v>779</v>
      </c>
      <c r="D327" s="264"/>
      <c r="E327" s="264"/>
      <c r="F327" s="265">
        <f>F328</f>
        <v>0</v>
      </c>
      <c r="G327" s="265">
        <f>G328</f>
        <v>0</v>
      </c>
    </row>
    <row r="328" spans="1:7" ht="25.5" hidden="1">
      <c r="A328" s="195" t="s">
        <v>1171</v>
      </c>
      <c r="B328" s="378">
        <v>476</v>
      </c>
      <c r="C328" s="264" t="s">
        <v>779</v>
      </c>
      <c r="D328" s="270" t="s">
        <v>1172</v>
      </c>
      <c r="E328" s="264"/>
      <c r="F328" s="265">
        <f>F329</f>
        <v>0</v>
      </c>
      <c r="G328" s="265">
        <f>G329</f>
        <v>0</v>
      </c>
    </row>
    <row r="329" spans="1:7" hidden="1">
      <c r="A329" s="252" t="s">
        <v>769</v>
      </c>
      <c r="B329" s="378">
        <v>476</v>
      </c>
      <c r="C329" s="264" t="s">
        <v>779</v>
      </c>
      <c r="D329" s="270" t="s">
        <v>1172</v>
      </c>
      <c r="E329" s="264" t="s">
        <v>767</v>
      </c>
      <c r="F329" s="265"/>
      <c r="G329" s="265"/>
    </row>
    <row r="330" spans="1:7">
      <c r="A330" s="102" t="s">
        <v>769</v>
      </c>
      <c r="B330" s="378">
        <v>476</v>
      </c>
      <c r="C330" s="263" t="s">
        <v>626</v>
      </c>
      <c r="D330" s="264" t="s">
        <v>764</v>
      </c>
      <c r="E330" s="264" t="s">
        <v>767</v>
      </c>
      <c r="F330" s="265">
        <v>9420</v>
      </c>
      <c r="G330" s="265">
        <v>9420</v>
      </c>
    </row>
    <row r="331" spans="1:7">
      <c r="A331" s="102" t="s">
        <v>911</v>
      </c>
      <c r="B331" s="378">
        <v>476</v>
      </c>
      <c r="C331" s="263" t="s">
        <v>626</v>
      </c>
      <c r="D331" s="264" t="s">
        <v>913</v>
      </c>
      <c r="E331" s="264" t="s">
        <v>767</v>
      </c>
      <c r="F331" s="265">
        <v>500</v>
      </c>
      <c r="G331" s="265">
        <v>500</v>
      </c>
    </row>
    <row r="332" spans="1:7">
      <c r="A332" s="233" t="s">
        <v>229</v>
      </c>
      <c r="B332" s="299">
        <v>477</v>
      </c>
      <c r="C332" s="263"/>
      <c r="D332" s="264"/>
      <c r="E332" s="264"/>
      <c r="F332" s="300">
        <f>SUM(F333,F340)</f>
        <v>73499.399999999994</v>
      </c>
      <c r="G332" s="300">
        <f>SUM(G333,G340)</f>
        <v>72499.399999999994</v>
      </c>
    </row>
    <row r="333" spans="1:7">
      <c r="A333" s="237" t="s">
        <v>348</v>
      </c>
      <c r="B333" s="299">
        <v>477</v>
      </c>
      <c r="C333" s="261" t="s">
        <v>347</v>
      </c>
      <c r="D333" s="264"/>
      <c r="E333" s="264"/>
      <c r="F333" s="300">
        <f t="shared" ref="F333:G335" si="13">SUM(F334)</f>
        <v>21000</v>
      </c>
      <c r="G333" s="300">
        <f t="shared" si="13"/>
        <v>21000</v>
      </c>
    </row>
    <row r="334" spans="1:7">
      <c r="A334" s="234" t="s">
        <v>566</v>
      </c>
      <c r="B334" s="299">
        <v>477</v>
      </c>
      <c r="C334" s="262" t="s">
        <v>779</v>
      </c>
      <c r="D334" s="262"/>
      <c r="E334" s="262"/>
      <c r="F334" s="300">
        <f t="shared" si="13"/>
        <v>21000</v>
      </c>
      <c r="G334" s="300">
        <f t="shared" si="13"/>
        <v>21000</v>
      </c>
    </row>
    <row r="335" spans="1:7" ht="38.25">
      <c r="A335" s="234" t="s">
        <v>1230</v>
      </c>
      <c r="B335" s="299">
        <v>477</v>
      </c>
      <c r="C335" s="262" t="s">
        <v>779</v>
      </c>
      <c r="D335" s="262" t="s">
        <v>647</v>
      </c>
      <c r="E335" s="264"/>
      <c r="F335" s="300">
        <f t="shared" si="13"/>
        <v>21000</v>
      </c>
      <c r="G335" s="300">
        <f t="shared" si="13"/>
        <v>21000</v>
      </c>
    </row>
    <row r="336" spans="1:7" ht="25.5">
      <c r="A336" s="234" t="s">
        <v>13</v>
      </c>
      <c r="B336" s="299">
        <v>477</v>
      </c>
      <c r="C336" s="262" t="s">
        <v>779</v>
      </c>
      <c r="D336" s="262" t="s">
        <v>648</v>
      </c>
      <c r="E336" s="262"/>
      <c r="F336" s="300">
        <f>SUM(F338)</f>
        <v>21000</v>
      </c>
      <c r="G336" s="300">
        <f>SUM(G338)</f>
        <v>21000</v>
      </c>
    </row>
    <row r="337" spans="1:7">
      <c r="A337" s="241" t="s">
        <v>744</v>
      </c>
      <c r="B337" s="367">
        <v>477</v>
      </c>
      <c r="C337" s="264" t="s">
        <v>779</v>
      </c>
      <c r="D337" s="264" t="s">
        <v>745</v>
      </c>
      <c r="E337" s="264"/>
      <c r="F337" s="265">
        <f>F338</f>
        <v>21000</v>
      </c>
      <c r="G337" s="265">
        <f>G338</f>
        <v>21000</v>
      </c>
    </row>
    <row r="338" spans="1:7" ht="25.5">
      <c r="A338" s="195" t="s">
        <v>14</v>
      </c>
      <c r="B338" s="367">
        <v>477</v>
      </c>
      <c r="C338" s="264" t="s">
        <v>779</v>
      </c>
      <c r="D338" s="264" t="s">
        <v>746</v>
      </c>
      <c r="E338" s="262"/>
      <c r="F338" s="265">
        <f>SUM(F339)</f>
        <v>21000</v>
      </c>
      <c r="G338" s="265">
        <f>SUM(G339)</f>
        <v>21000</v>
      </c>
    </row>
    <row r="339" spans="1:7">
      <c r="A339" s="195" t="s">
        <v>313</v>
      </c>
      <c r="B339" s="367">
        <v>477</v>
      </c>
      <c r="C339" s="264" t="s">
        <v>779</v>
      </c>
      <c r="D339" s="264" t="s">
        <v>746</v>
      </c>
      <c r="E339" s="264" t="s">
        <v>312</v>
      </c>
      <c r="F339" s="265">
        <v>21000</v>
      </c>
      <c r="G339" s="265">
        <v>21000</v>
      </c>
    </row>
    <row r="340" spans="1:7">
      <c r="A340" s="192" t="s">
        <v>230</v>
      </c>
      <c r="B340" s="299">
        <v>477</v>
      </c>
      <c r="C340" s="261" t="s">
        <v>231</v>
      </c>
      <c r="D340" s="262"/>
      <c r="E340" s="262"/>
      <c r="F340" s="300">
        <f>SUM(F341,F362)</f>
        <v>52499.4</v>
      </c>
      <c r="G340" s="300">
        <f>SUM(G341,G362)</f>
        <v>51499.4</v>
      </c>
    </row>
    <row r="341" spans="1:7">
      <c r="A341" s="192" t="s">
        <v>564</v>
      </c>
      <c r="B341" s="299">
        <v>477</v>
      </c>
      <c r="C341" s="261" t="s">
        <v>232</v>
      </c>
      <c r="D341" s="262"/>
      <c r="E341" s="262"/>
      <c r="F341" s="300">
        <f>SUM(F342)</f>
        <v>45521.4</v>
      </c>
      <c r="G341" s="300">
        <f>SUM(G342)</f>
        <v>44521.4</v>
      </c>
    </row>
    <row r="342" spans="1:7" ht="25.5">
      <c r="A342" s="234" t="s">
        <v>15</v>
      </c>
      <c r="B342" s="299">
        <v>477</v>
      </c>
      <c r="C342" s="261" t="s">
        <v>232</v>
      </c>
      <c r="D342" s="262" t="s">
        <v>658</v>
      </c>
      <c r="E342" s="262"/>
      <c r="F342" s="300">
        <f>SUM(F344,F346,F353,F356+F348)</f>
        <v>45521.4</v>
      </c>
      <c r="G342" s="300">
        <f>SUM(G344,G346,G353,G356+G348)</f>
        <v>44521.4</v>
      </c>
    </row>
    <row r="343" spans="1:7" ht="25.5">
      <c r="A343" s="195" t="s">
        <v>741</v>
      </c>
      <c r="B343" s="367">
        <v>477</v>
      </c>
      <c r="C343" s="263" t="s">
        <v>232</v>
      </c>
      <c r="D343" s="264" t="s">
        <v>735</v>
      </c>
      <c r="E343" s="262"/>
      <c r="F343" s="265">
        <f>F344+F346+F348</f>
        <v>24424.799999999999</v>
      </c>
      <c r="G343" s="265">
        <f>G344+G346+G348</f>
        <v>23424.799999999999</v>
      </c>
    </row>
    <row r="344" spans="1:7" ht="38.25">
      <c r="A344" s="96" t="s">
        <v>545</v>
      </c>
      <c r="B344" s="299">
        <v>477</v>
      </c>
      <c r="C344" s="261" t="s">
        <v>232</v>
      </c>
      <c r="D344" s="262" t="s">
        <v>742</v>
      </c>
      <c r="E344" s="262"/>
      <c r="F344" s="300">
        <f>SUM(F345)</f>
        <v>17566</v>
      </c>
      <c r="G344" s="300">
        <f>SUM(G345)</f>
        <v>16566</v>
      </c>
    </row>
    <row r="345" spans="1:7">
      <c r="A345" s="195" t="s">
        <v>313</v>
      </c>
      <c r="B345" s="367">
        <v>477</v>
      </c>
      <c r="C345" s="263" t="s">
        <v>232</v>
      </c>
      <c r="D345" s="264" t="s">
        <v>742</v>
      </c>
      <c r="E345" s="264" t="s">
        <v>312</v>
      </c>
      <c r="F345" s="301">
        <v>17566</v>
      </c>
      <c r="G345" s="301">
        <v>16566</v>
      </c>
    </row>
    <row r="346" spans="1:7" ht="25.5">
      <c r="A346" s="234" t="s">
        <v>16</v>
      </c>
      <c r="B346" s="299">
        <v>477</v>
      </c>
      <c r="C346" s="261" t="s">
        <v>232</v>
      </c>
      <c r="D346" s="262" t="s">
        <v>743</v>
      </c>
      <c r="E346" s="262"/>
      <c r="F346" s="300">
        <f>F347</f>
        <v>6000</v>
      </c>
      <c r="G346" s="300">
        <f>G347</f>
        <v>6000</v>
      </c>
    </row>
    <row r="347" spans="1:7">
      <c r="A347" s="195" t="s">
        <v>313</v>
      </c>
      <c r="B347" s="367">
        <v>477</v>
      </c>
      <c r="C347" s="263" t="s">
        <v>232</v>
      </c>
      <c r="D347" s="264" t="s">
        <v>743</v>
      </c>
      <c r="E347" s="264" t="s">
        <v>889</v>
      </c>
      <c r="F347" s="265">
        <v>6000</v>
      </c>
      <c r="G347" s="265">
        <v>6000</v>
      </c>
    </row>
    <row r="348" spans="1:7">
      <c r="A348" s="195" t="s">
        <v>1168</v>
      </c>
      <c r="B348" s="367">
        <v>477</v>
      </c>
      <c r="C348" s="263" t="s">
        <v>232</v>
      </c>
      <c r="D348" s="264"/>
      <c r="E348" s="264"/>
      <c r="F348" s="265">
        <f>F349+F350+F351+F352</f>
        <v>858.8</v>
      </c>
      <c r="G348" s="265">
        <f>G349+G350+G351+G352</f>
        <v>858.8</v>
      </c>
    </row>
    <row r="349" spans="1:7">
      <c r="A349" s="195" t="s">
        <v>1183</v>
      </c>
      <c r="B349" s="367">
        <v>477</v>
      </c>
      <c r="C349" s="263" t="s">
        <v>232</v>
      </c>
      <c r="D349" s="264" t="s">
        <v>1165</v>
      </c>
      <c r="E349" s="264" t="s">
        <v>1130</v>
      </c>
      <c r="F349" s="301">
        <v>858.8</v>
      </c>
      <c r="G349" s="314">
        <v>858.8</v>
      </c>
    </row>
    <row r="350" spans="1:7" hidden="1">
      <c r="A350" s="195" t="s">
        <v>1128</v>
      </c>
      <c r="B350" s="367">
        <v>477</v>
      </c>
      <c r="C350" s="263" t="s">
        <v>232</v>
      </c>
      <c r="D350" s="264" t="s">
        <v>1131</v>
      </c>
      <c r="E350" s="264" t="s">
        <v>1130</v>
      </c>
      <c r="F350" s="265">
        <v>0</v>
      </c>
      <c r="G350" s="265">
        <v>0</v>
      </c>
    </row>
    <row r="351" spans="1:7" hidden="1">
      <c r="A351" s="195" t="s">
        <v>1183</v>
      </c>
      <c r="B351" s="367">
        <v>477</v>
      </c>
      <c r="C351" s="263" t="s">
        <v>232</v>
      </c>
      <c r="D351" s="264" t="s">
        <v>1175</v>
      </c>
      <c r="E351" s="264" t="s">
        <v>1130</v>
      </c>
      <c r="F351" s="265">
        <v>0</v>
      </c>
      <c r="G351" s="265">
        <v>0</v>
      </c>
    </row>
    <row r="352" spans="1:7" hidden="1">
      <c r="A352" s="195" t="s">
        <v>1128</v>
      </c>
      <c r="B352" s="367">
        <v>477</v>
      </c>
      <c r="C352" s="263" t="s">
        <v>232</v>
      </c>
      <c r="D352" s="264" t="s">
        <v>1176</v>
      </c>
      <c r="E352" s="264" t="s">
        <v>1130</v>
      </c>
      <c r="F352" s="265">
        <v>0</v>
      </c>
      <c r="G352" s="265">
        <v>0</v>
      </c>
    </row>
    <row r="353" spans="1:7">
      <c r="A353" s="234" t="s">
        <v>740</v>
      </c>
      <c r="B353" s="299">
        <v>477</v>
      </c>
      <c r="C353" s="261" t="s">
        <v>232</v>
      </c>
      <c r="D353" s="262" t="s">
        <v>736</v>
      </c>
      <c r="E353" s="264"/>
      <c r="F353" s="300">
        <f>SUM(F354)</f>
        <v>5300</v>
      </c>
      <c r="G353" s="300">
        <f>SUM(G354)</f>
        <v>5300</v>
      </c>
    </row>
    <row r="354" spans="1:7">
      <c r="A354" s="195" t="s">
        <v>17</v>
      </c>
      <c r="B354" s="367">
        <v>477</v>
      </c>
      <c r="C354" s="263" t="s">
        <v>232</v>
      </c>
      <c r="D354" s="264" t="s">
        <v>749</v>
      </c>
      <c r="E354" s="264"/>
      <c r="F354" s="265">
        <f>SUM(F355)</f>
        <v>5300</v>
      </c>
      <c r="G354" s="265">
        <f>SUM(G355)</f>
        <v>5300</v>
      </c>
    </row>
    <row r="355" spans="1:7">
      <c r="A355" s="195" t="s">
        <v>313</v>
      </c>
      <c r="B355" s="367">
        <v>477</v>
      </c>
      <c r="C355" s="263" t="s">
        <v>232</v>
      </c>
      <c r="D355" s="264" t="s">
        <v>749</v>
      </c>
      <c r="E355" s="264" t="s">
        <v>312</v>
      </c>
      <c r="F355" s="265">
        <v>5300</v>
      </c>
      <c r="G355" s="265">
        <v>5300</v>
      </c>
    </row>
    <row r="356" spans="1:7">
      <c r="A356" s="234" t="s">
        <v>737</v>
      </c>
      <c r="B356" s="299">
        <v>477</v>
      </c>
      <c r="C356" s="261" t="s">
        <v>232</v>
      </c>
      <c r="D356" s="262" t="s">
        <v>739</v>
      </c>
      <c r="E356" s="264"/>
      <c r="F356" s="300">
        <f>SUM(F357)+F359</f>
        <v>15796.6</v>
      </c>
      <c r="G356" s="300">
        <f>SUM(G357)+G359</f>
        <v>15796.6</v>
      </c>
    </row>
    <row r="357" spans="1:7">
      <c r="A357" s="234" t="s">
        <v>18</v>
      </c>
      <c r="B357" s="367">
        <v>477</v>
      </c>
      <c r="C357" s="263" t="s">
        <v>232</v>
      </c>
      <c r="D357" s="264" t="s">
        <v>738</v>
      </c>
      <c r="E357" s="264"/>
      <c r="F357" s="265">
        <f>F358</f>
        <v>15600</v>
      </c>
      <c r="G357" s="265">
        <f>G358</f>
        <v>15600</v>
      </c>
    </row>
    <row r="358" spans="1:7">
      <c r="A358" s="195" t="s">
        <v>313</v>
      </c>
      <c r="B358" s="367">
        <v>477</v>
      </c>
      <c r="C358" s="263" t="s">
        <v>232</v>
      </c>
      <c r="D358" s="264" t="s">
        <v>738</v>
      </c>
      <c r="E358" s="264" t="s">
        <v>889</v>
      </c>
      <c r="F358" s="265">
        <v>15600</v>
      </c>
      <c r="G358" s="265">
        <v>15600</v>
      </c>
    </row>
    <row r="359" spans="1:7" ht="25.5">
      <c r="A359" s="195" t="s">
        <v>1167</v>
      </c>
      <c r="B359" s="367">
        <v>477</v>
      </c>
      <c r="C359" s="263" t="s">
        <v>232</v>
      </c>
      <c r="D359" s="264"/>
      <c r="E359" s="264"/>
      <c r="F359" s="265">
        <f>F360+F361</f>
        <v>196.6</v>
      </c>
      <c r="G359" s="265">
        <f>G360+G361</f>
        <v>196.6</v>
      </c>
    </row>
    <row r="360" spans="1:7">
      <c r="A360" s="195" t="s">
        <v>1183</v>
      </c>
      <c r="B360" s="367">
        <v>477</v>
      </c>
      <c r="C360" s="263" t="s">
        <v>232</v>
      </c>
      <c r="D360" s="264" t="s">
        <v>1166</v>
      </c>
      <c r="E360" s="264" t="s">
        <v>1130</v>
      </c>
      <c r="F360" s="265">
        <v>196.6</v>
      </c>
      <c r="G360" s="265">
        <v>196.6</v>
      </c>
    </row>
    <row r="361" spans="1:7">
      <c r="A361" s="195" t="s">
        <v>1128</v>
      </c>
      <c r="B361" s="367">
        <v>477</v>
      </c>
      <c r="C361" s="263" t="s">
        <v>232</v>
      </c>
      <c r="D361" s="264" t="s">
        <v>1129</v>
      </c>
      <c r="E361" s="264" t="s">
        <v>1130</v>
      </c>
      <c r="F361" s="265">
        <v>0</v>
      </c>
      <c r="G361" s="265">
        <v>0</v>
      </c>
    </row>
    <row r="362" spans="1:7">
      <c r="A362" s="237" t="s">
        <v>310</v>
      </c>
      <c r="B362" s="299">
        <v>477</v>
      </c>
      <c r="C362" s="261" t="s">
        <v>233</v>
      </c>
      <c r="D362" s="262"/>
      <c r="E362" s="262"/>
      <c r="F362" s="300">
        <f>SUM(F367)+F363</f>
        <v>6978</v>
      </c>
      <c r="G362" s="300">
        <f>SUM(G367)+G363</f>
        <v>6978</v>
      </c>
    </row>
    <row r="363" spans="1:7" ht="25.5">
      <c r="A363" s="192" t="s">
        <v>904</v>
      </c>
      <c r="B363" s="299">
        <v>477</v>
      </c>
      <c r="C363" s="262" t="s">
        <v>233</v>
      </c>
      <c r="D363" s="262" t="s">
        <v>905</v>
      </c>
      <c r="E363" s="262"/>
      <c r="F363" s="300">
        <f>F364</f>
        <v>5400</v>
      </c>
      <c r="G363" s="300">
        <f>G364</f>
        <v>5400</v>
      </c>
    </row>
    <row r="364" spans="1:7" ht="25.5">
      <c r="A364" s="195" t="s">
        <v>906</v>
      </c>
      <c r="B364" s="367">
        <v>477</v>
      </c>
      <c r="C364" s="264" t="s">
        <v>233</v>
      </c>
      <c r="D364" s="264" t="s">
        <v>905</v>
      </c>
      <c r="E364" s="264"/>
      <c r="F364" s="265">
        <f>F365</f>
        <v>5400</v>
      </c>
      <c r="G364" s="265">
        <f>G365</f>
        <v>5400</v>
      </c>
    </row>
    <row r="365" spans="1:7">
      <c r="A365" s="195" t="s">
        <v>313</v>
      </c>
      <c r="B365" s="367">
        <v>477</v>
      </c>
      <c r="C365" s="264" t="s">
        <v>233</v>
      </c>
      <c r="D365" s="264" t="s">
        <v>905</v>
      </c>
      <c r="E365" s="264" t="s">
        <v>889</v>
      </c>
      <c r="F365" s="265">
        <v>5400</v>
      </c>
      <c r="G365" s="265">
        <v>5400</v>
      </c>
    </row>
    <row r="366" spans="1:7">
      <c r="A366" s="192" t="s">
        <v>538</v>
      </c>
      <c r="B366" s="299">
        <v>477</v>
      </c>
      <c r="C366" s="261" t="s">
        <v>233</v>
      </c>
      <c r="D366" s="262" t="s">
        <v>496</v>
      </c>
      <c r="E366" s="262"/>
      <c r="F366" s="300">
        <f>SUM(F367)</f>
        <v>1578</v>
      </c>
      <c r="G366" s="300">
        <f>SUM(G367)</f>
        <v>1578</v>
      </c>
    </row>
    <row r="367" spans="1:7" ht="25.5">
      <c r="A367" s="219" t="s">
        <v>436</v>
      </c>
      <c r="B367" s="367">
        <v>477</v>
      </c>
      <c r="C367" s="264" t="s">
        <v>233</v>
      </c>
      <c r="D367" s="264" t="s">
        <v>659</v>
      </c>
      <c r="E367" s="264"/>
      <c r="F367" s="265">
        <f>SUM(F368,F370)</f>
        <v>1578</v>
      </c>
      <c r="G367" s="265">
        <f>SUM(G368,G370)</f>
        <v>1578</v>
      </c>
    </row>
    <row r="368" spans="1:7" ht="25.5">
      <c r="A368" s="102" t="s">
        <v>424</v>
      </c>
      <c r="B368" s="367">
        <v>477</v>
      </c>
      <c r="C368" s="264" t="s">
        <v>233</v>
      </c>
      <c r="D368" s="264" t="s">
        <v>660</v>
      </c>
      <c r="E368" s="264"/>
      <c r="F368" s="265">
        <f>SUM(F369)</f>
        <v>1563</v>
      </c>
      <c r="G368" s="265">
        <f>SUM(G369)</f>
        <v>1563</v>
      </c>
    </row>
    <row r="369" spans="1:7" ht="25.5">
      <c r="A369" s="102" t="s">
        <v>426</v>
      </c>
      <c r="B369" s="367">
        <v>477</v>
      </c>
      <c r="C369" s="264" t="s">
        <v>233</v>
      </c>
      <c r="D369" s="264" t="s">
        <v>660</v>
      </c>
      <c r="E369" s="264" t="s">
        <v>425</v>
      </c>
      <c r="F369" s="265">
        <v>1563</v>
      </c>
      <c r="G369" s="265">
        <v>1563</v>
      </c>
    </row>
    <row r="370" spans="1:7">
      <c r="A370" s="102" t="s">
        <v>377</v>
      </c>
      <c r="B370" s="367">
        <v>477</v>
      </c>
      <c r="C370" s="264" t="s">
        <v>233</v>
      </c>
      <c r="D370" s="264" t="s">
        <v>661</v>
      </c>
      <c r="E370" s="264"/>
      <c r="F370" s="265">
        <f>SUM(F371)</f>
        <v>15</v>
      </c>
      <c r="G370" s="265">
        <f>SUM(G371)</f>
        <v>15</v>
      </c>
    </row>
    <row r="371" spans="1:7" ht="25.5">
      <c r="A371" s="102" t="s">
        <v>422</v>
      </c>
      <c r="B371" s="367">
        <v>477</v>
      </c>
      <c r="C371" s="264" t="s">
        <v>233</v>
      </c>
      <c r="D371" s="264" t="s">
        <v>661</v>
      </c>
      <c r="E371" s="264" t="s">
        <v>421</v>
      </c>
      <c r="F371" s="265">
        <v>15</v>
      </c>
      <c r="G371" s="265">
        <v>15</v>
      </c>
    </row>
    <row r="372" spans="1:7" s="108" customFormat="1" ht="38.25" customHeight="1">
      <c r="A372" s="298" t="s">
        <v>1086</v>
      </c>
      <c r="B372" s="333"/>
      <c r="C372" s="379"/>
      <c r="D372" s="333"/>
      <c r="E372" s="333"/>
      <c r="F372" s="301">
        <v>12528</v>
      </c>
      <c r="G372" s="301">
        <v>23973</v>
      </c>
    </row>
  </sheetData>
  <mergeCells count="5">
    <mergeCell ref="F2:G2"/>
    <mergeCell ref="D4:G4"/>
    <mergeCell ref="F5:G5"/>
    <mergeCell ref="B3:G3"/>
    <mergeCell ref="A7:F7"/>
  </mergeCells>
  <pageMargins left="0.78740157480314965" right="0.19685039370078741" top="0.35433070866141736" bottom="0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3"/>
  <sheetViews>
    <sheetView topLeftCell="A179" workbookViewId="0">
      <selection activeCell="A182" sqref="A182"/>
    </sheetView>
  </sheetViews>
  <sheetFormatPr defaultRowHeight="12.75"/>
  <cols>
    <col min="1" max="1" width="50.5703125" style="229" customWidth="1"/>
    <col min="2" max="2" width="11" style="229" customWidth="1"/>
    <col min="3" max="3" width="15.5703125" style="229" customWidth="1"/>
    <col min="4" max="4" width="10.140625" style="229" customWidth="1"/>
    <col min="5" max="5" width="13.140625" style="293" customWidth="1"/>
    <col min="6" max="9" width="0" hidden="1" customWidth="1"/>
  </cols>
  <sheetData>
    <row r="1" spans="1:5">
      <c r="E1" s="311" t="s">
        <v>1244</v>
      </c>
    </row>
    <row r="2" spans="1:5">
      <c r="A2" s="453"/>
      <c r="B2" s="391"/>
      <c r="C2" s="391"/>
      <c r="D2" s="391"/>
      <c r="E2" s="389" t="s">
        <v>55</v>
      </c>
    </row>
    <row r="3" spans="1:5" ht="57" customHeight="1">
      <c r="A3" s="452"/>
      <c r="B3" s="485" t="s">
        <v>1293</v>
      </c>
      <c r="C3" s="485"/>
      <c r="D3" s="485"/>
      <c r="E3" s="498"/>
    </row>
    <row r="4" spans="1:5" ht="17.25" customHeight="1">
      <c r="A4" s="452"/>
      <c r="B4" s="390"/>
      <c r="C4" s="485"/>
      <c r="D4" s="485"/>
      <c r="E4" s="485"/>
    </row>
    <row r="5" spans="1:5" ht="16.5" customHeight="1">
      <c r="A5" s="452"/>
      <c r="B5" s="390"/>
      <c r="C5" s="390"/>
      <c r="D5" s="390"/>
      <c r="E5" s="390" t="s">
        <v>413</v>
      </c>
    </row>
    <row r="6" spans="1:5" ht="45" customHeight="1">
      <c r="A6" s="497" t="s">
        <v>1315</v>
      </c>
      <c r="B6" s="497"/>
      <c r="C6" s="497"/>
      <c r="D6" s="497"/>
      <c r="E6" s="497"/>
    </row>
    <row r="7" spans="1:5">
      <c r="A7" s="231"/>
      <c r="B7" s="231"/>
      <c r="C7" s="231"/>
      <c r="D7" s="231"/>
      <c r="E7" s="318"/>
    </row>
    <row r="8" spans="1:5">
      <c r="A8" s="231"/>
      <c r="B8" s="231"/>
      <c r="C8" s="231"/>
      <c r="D8" s="231"/>
      <c r="E8" s="303" t="s">
        <v>572</v>
      </c>
    </row>
    <row r="9" spans="1:5" ht="35.25" customHeight="1">
      <c r="A9" s="232" t="s">
        <v>334</v>
      </c>
      <c r="B9" s="232" t="s">
        <v>300</v>
      </c>
      <c r="C9" s="232" t="s">
        <v>420</v>
      </c>
      <c r="D9" s="232" t="s">
        <v>301</v>
      </c>
      <c r="E9" s="292" t="s">
        <v>1145</v>
      </c>
    </row>
    <row r="10" spans="1:5" ht="33" customHeight="1">
      <c r="A10" s="192" t="s">
        <v>302</v>
      </c>
      <c r="B10" s="232"/>
      <c r="C10" s="232"/>
      <c r="D10" s="232"/>
      <c r="E10" s="300">
        <f>SUM(E11,E74,E82,E107,E145,E183,E242,E280,E325,E338,E344,E350)</f>
        <v>942010.29999999993</v>
      </c>
    </row>
    <row r="11" spans="1:5" s="11" customFormat="1" ht="32.25" customHeight="1">
      <c r="A11" s="192" t="s">
        <v>303</v>
      </c>
      <c r="B11" s="262" t="s">
        <v>304</v>
      </c>
      <c r="C11" s="262"/>
      <c r="D11" s="262"/>
      <c r="E11" s="300">
        <f>SUM(E12,E19,E27,E43,E63,E68,E57)+E41</f>
        <v>52812.2</v>
      </c>
    </row>
    <row r="12" spans="1:5" s="11" customFormat="1" ht="42.75" customHeight="1">
      <c r="A12" s="192" t="s">
        <v>305</v>
      </c>
      <c r="B12" s="262" t="s">
        <v>306</v>
      </c>
      <c r="C12" s="262"/>
      <c r="D12" s="262"/>
      <c r="E12" s="300">
        <f>SUM(E14)</f>
        <v>1766</v>
      </c>
    </row>
    <row r="13" spans="1:5" s="11" customFormat="1" ht="42.75" customHeight="1">
      <c r="A13" s="192" t="s">
        <v>539</v>
      </c>
      <c r="B13" s="262" t="s">
        <v>306</v>
      </c>
      <c r="C13" s="262" t="s">
        <v>488</v>
      </c>
      <c r="D13" s="262"/>
      <c r="E13" s="300">
        <f>SUM(E14)</f>
        <v>1766</v>
      </c>
    </row>
    <row r="14" spans="1:5" ht="27" customHeight="1">
      <c r="A14" s="102" t="s">
        <v>307</v>
      </c>
      <c r="B14" s="264" t="s">
        <v>306</v>
      </c>
      <c r="C14" s="264" t="s">
        <v>489</v>
      </c>
      <c r="D14" s="264"/>
      <c r="E14" s="265">
        <f>SUM(E15,E17)</f>
        <v>1766</v>
      </c>
    </row>
    <row r="15" spans="1:5" ht="36.75" customHeight="1">
      <c r="A15" s="102" t="s">
        <v>424</v>
      </c>
      <c r="B15" s="264" t="s">
        <v>306</v>
      </c>
      <c r="C15" s="264" t="s">
        <v>490</v>
      </c>
      <c r="D15" s="264"/>
      <c r="E15" s="265">
        <f>SUM(E16)</f>
        <v>1766</v>
      </c>
    </row>
    <row r="16" spans="1:5" ht="27.75" customHeight="1">
      <c r="A16" s="102" t="s">
        <v>426</v>
      </c>
      <c r="B16" s="264" t="s">
        <v>306</v>
      </c>
      <c r="C16" s="264" t="s">
        <v>490</v>
      </c>
      <c r="D16" s="264" t="s">
        <v>425</v>
      </c>
      <c r="E16" s="265">
        <v>1766</v>
      </c>
    </row>
    <row r="17" spans="1:5" ht="22.5" customHeight="1">
      <c r="A17" s="102" t="s">
        <v>377</v>
      </c>
      <c r="B17" s="264" t="s">
        <v>306</v>
      </c>
      <c r="C17" s="264" t="s">
        <v>491</v>
      </c>
      <c r="D17" s="264"/>
      <c r="E17" s="265">
        <f>E18</f>
        <v>0</v>
      </c>
    </row>
    <row r="18" spans="1:5" ht="36.75" customHeight="1">
      <c r="A18" s="102" t="s">
        <v>422</v>
      </c>
      <c r="B18" s="264" t="s">
        <v>306</v>
      </c>
      <c r="C18" s="264" t="s">
        <v>491</v>
      </c>
      <c r="D18" s="264" t="s">
        <v>421</v>
      </c>
      <c r="E18" s="265">
        <v>0</v>
      </c>
    </row>
    <row r="19" spans="1:5" ht="62.25" customHeight="1">
      <c r="A19" s="192" t="s">
        <v>418</v>
      </c>
      <c r="B19" s="262" t="s">
        <v>594</v>
      </c>
      <c r="C19" s="262"/>
      <c r="D19" s="262"/>
      <c r="E19" s="300">
        <f>SUM(E21)</f>
        <v>1872</v>
      </c>
    </row>
    <row r="20" spans="1:5" ht="37.5" customHeight="1">
      <c r="A20" s="192" t="s">
        <v>539</v>
      </c>
      <c r="B20" s="262" t="s">
        <v>594</v>
      </c>
      <c r="C20" s="262" t="s">
        <v>488</v>
      </c>
      <c r="D20" s="262"/>
      <c r="E20" s="300">
        <f>SUM(E21)</f>
        <v>1872</v>
      </c>
    </row>
    <row r="21" spans="1:5" s="11" customFormat="1" ht="32.25" customHeight="1">
      <c r="A21" s="102" t="s">
        <v>593</v>
      </c>
      <c r="B21" s="264" t="s">
        <v>594</v>
      </c>
      <c r="C21" s="264" t="s">
        <v>492</v>
      </c>
      <c r="D21" s="264"/>
      <c r="E21" s="265">
        <f>SUM(E22,E24)+E26</f>
        <v>1872</v>
      </c>
    </row>
    <row r="22" spans="1:5" s="11" customFormat="1" ht="32.25" customHeight="1">
      <c r="A22" s="102" t="s">
        <v>424</v>
      </c>
      <c r="B22" s="264" t="s">
        <v>594</v>
      </c>
      <c r="C22" s="264" t="s">
        <v>493</v>
      </c>
      <c r="D22" s="264"/>
      <c r="E22" s="265">
        <f>SUM(E23)</f>
        <v>1272</v>
      </c>
    </row>
    <row r="23" spans="1:5" s="11" customFormat="1" ht="29.25" customHeight="1">
      <c r="A23" s="102" t="s">
        <v>426</v>
      </c>
      <c r="B23" s="264" t="s">
        <v>594</v>
      </c>
      <c r="C23" s="264" t="s">
        <v>493</v>
      </c>
      <c r="D23" s="264" t="s">
        <v>425</v>
      </c>
      <c r="E23" s="265">
        <v>1272</v>
      </c>
    </row>
    <row r="24" spans="1:5" s="11" customFormat="1" ht="24.75" customHeight="1">
      <c r="A24" s="102" t="s">
        <v>377</v>
      </c>
      <c r="B24" s="264" t="s">
        <v>594</v>
      </c>
      <c r="C24" s="264" t="s">
        <v>494</v>
      </c>
      <c r="D24" s="264"/>
      <c r="E24" s="265">
        <f>E25</f>
        <v>600</v>
      </c>
    </row>
    <row r="25" spans="1:5" s="11" customFormat="1" ht="31.5" customHeight="1">
      <c r="A25" s="102" t="s">
        <v>422</v>
      </c>
      <c r="B25" s="264" t="s">
        <v>594</v>
      </c>
      <c r="C25" s="264" t="s">
        <v>494</v>
      </c>
      <c r="D25" s="264" t="s">
        <v>421</v>
      </c>
      <c r="E25" s="265">
        <v>600</v>
      </c>
    </row>
    <row r="26" spans="1:5" s="11" customFormat="1" ht="25.5" hidden="1" customHeight="1">
      <c r="A26" s="102" t="s">
        <v>1179</v>
      </c>
      <c r="B26" s="263" t="s">
        <v>594</v>
      </c>
      <c r="C26" s="264" t="s">
        <v>1178</v>
      </c>
      <c r="D26" s="264" t="s">
        <v>421</v>
      </c>
      <c r="E26" s="265">
        <v>0</v>
      </c>
    </row>
    <row r="27" spans="1:5" s="11" customFormat="1" ht="42.75" customHeight="1">
      <c r="A27" s="192" t="s">
        <v>595</v>
      </c>
      <c r="B27" s="262" t="s">
        <v>596</v>
      </c>
      <c r="C27" s="262"/>
      <c r="D27" s="262"/>
      <c r="E27" s="300">
        <f>SUM(E28)</f>
        <v>34861</v>
      </c>
    </row>
    <row r="28" spans="1:5" s="11" customFormat="1" ht="25.5" customHeight="1">
      <c r="A28" s="192" t="s">
        <v>540</v>
      </c>
      <c r="B28" s="262" t="s">
        <v>596</v>
      </c>
      <c r="C28" s="262" t="s">
        <v>496</v>
      </c>
      <c r="D28" s="262"/>
      <c r="E28" s="300">
        <f>SUM(E29,E34)</f>
        <v>34861</v>
      </c>
    </row>
    <row r="29" spans="1:5" ht="30.75" hidden="1" customHeight="1">
      <c r="A29" s="102" t="s">
        <v>597</v>
      </c>
      <c r="B29" s="264" t="s">
        <v>596</v>
      </c>
      <c r="C29" s="264" t="s">
        <v>497</v>
      </c>
      <c r="D29" s="264"/>
      <c r="E29" s="265"/>
    </row>
    <row r="30" spans="1:5" ht="30.75" hidden="1" customHeight="1">
      <c r="A30" s="102" t="s">
        <v>424</v>
      </c>
      <c r="B30" s="264" t="s">
        <v>596</v>
      </c>
      <c r="C30" s="264" t="s">
        <v>498</v>
      </c>
      <c r="D30" s="264"/>
      <c r="E30" s="265"/>
    </row>
    <row r="31" spans="1:5" ht="34.5" hidden="1" customHeight="1">
      <c r="A31" s="102" t="s">
        <v>426</v>
      </c>
      <c r="B31" s="264" t="s">
        <v>596</v>
      </c>
      <c r="C31" s="264" t="s">
        <v>498</v>
      </c>
      <c r="D31" s="264" t="s">
        <v>425</v>
      </c>
      <c r="E31" s="265"/>
    </row>
    <row r="32" spans="1:5" ht="34.5" hidden="1" customHeight="1">
      <c r="A32" s="102" t="s">
        <v>377</v>
      </c>
      <c r="B32" s="264" t="s">
        <v>596</v>
      </c>
      <c r="C32" s="264" t="s">
        <v>499</v>
      </c>
      <c r="D32" s="264"/>
      <c r="E32" s="265"/>
    </row>
    <row r="33" spans="1:5" ht="34.5" hidden="1" customHeight="1">
      <c r="A33" s="102" t="s">
        <v>422</v>
      </c>
      <c r="B33" s="264" t="s">
        <v>596</v>
      </c>
      <c r="C33" s="264" t="s">
        <v>499</v>
      </c>
      <c r="D33" s="264" t="s">
        <v>421</v>
      </c>
      <c r="E33" s="265"/>
    </row>
    <row r="34" spans="1:5" ht="26.25" customHeight="1">
      <c r="A34" s="102" t="s">
        <v>419</v>
      </c>
      <c r="B34" s="264" t="s">
        <v>596</v>
      </c>
      <c r="C34" s="264" t="s">
        <v>500</v>
      </c>
      <c r="D34" s="264"/>
      <c r="E34" s="265">
        <f>SUM(E35,E37)</f>
        <v>34861</v>
      </c>
    </row>
    <row r="35" spans="1:5" ht="27" customHeight="1">
      <c r="A35" s="102" t="s">
        <v>424</v>
      </c>
      <c r="B35" s="264" t="s">
        <v>596</v>
      </c>
      <c r="C35" s="264" t="s">
        <v>501</v>
      </c>
      <c r="D35" s="264"/>
      <c r="E35" s="265">
        <f>SUM(E36)</f>
        <v>25572</v>
      </c>
    </row>
    <row r="36" spans="1:5" ht="36" customHeight="1">
      <c r="A36" s="102" t="s">
        <v>426</v>
      </c>
      <c r="B36" s="264" t="s">
        <v>596</v>
      </c>
      <c r="C36" s="264" t="s">
        <v>501</v>
      </c>
      <c r="D36" s="264" t="s">
        <v>425</v>
      </c>
      <c r="E36" s="265">
        <v>25572</v>
      </c>
    </row>
    <row r="37" spans="1:5" ht="21.75" customHeight="1">
      <c r="A37" s="102" t="s">
        <v>377</v>
      </c>
      <c r="B37" s="264" t="s">
        <v>596</v>
      </c>
      <c r="C37" s="264" t="s">
        <v>502</v>
      </c>
      <c r="D37" s="264"/>
      <c r="E37" s="312">
        <f>E38+E40+E39</f>
        <v>9289</v>
      </c>
    </row>
    <row r="38" spans="1:5" ht="38.25" customHeight="1">
      <c r="A38" s="102" t="s">
        <v>422</v>
      </c>
      <c r="B38" s="264" t="s">
        <v>596</v>
      </c>
      <c r="C38" s="264" t="s">
        <v>502</v>
      </c>
      <c r="D38" s="264" t="s">
        <v>421</v>
      </c>
      <c r="E38" s="265">
        <v>9000</v>
      </c>
    </row>
    <row r="39" spans="1:5" ht="38.25" customHeight="1">
      <c r="A39" s="102" t="s">
        <v>422</v>
      </c>
      <c r="B39" s="264" t="s">
        <v>596</v>
      </c>
      <c r="C39" s="264" t="s">
        <v>867</v>
      </c>
      <c r="D39" s="264" t="s">
        <v>421</v>
      </c>
      <c r="E39" s="265">
        <v>0</v>
      </c>
    </row>
    <row r="40" spans="1:5" ht="38.25" customHeight="1">
      <c r="A40" s="102" t="s">
        <v>53</v>
      </c>
      <c r="B40" s="264" t="s">
        <v>596</v>
      </c>
      <c r="C40" s="264" t="s">
        <v>502</v>
      </c>
      <c r="D40" s="264" t="s">
        <v>437</v>
      </c>
      <c r="E40" s="265">
        <v>289</v>
      </c>
    </row>
    <row r="41" spans="1:5" ht="38.25" customHeight="1">
      <c r="A41" s="192" t="s">
        <v>1087</v>
      </c>
      <c r="B41" s="380" t="s">
        <v>1088</v>
      </c>
      <c r="C41" s="262"/>
      <c r="D41" s="264"/>
      <c r="E41" s="300">
        <f>E42</f>
        <v>32.700000000000003</v>
      </c>
    </row>
    <row r="42" spans="1:5" ht="38.25" customHeight="1">
      <c r="A42" s="383" t="s">
        <v>1089</v>
      </c>
      <c r="B42" s="381" t="s">
        <v>1088</v>
      </c>
      <c r="C42" s="382" t="s">
        <v>1090</v>
      </c>
      <c r="D42" s="264" t="s">
        <v>421</v>
      </c>
      <c r="E42" s="265">
        <v>32.700000000000003</v>
      </c>
    </row>
    <row r="43" spans="1:5" ht="42.75" customHeight="1">
      <c r="A43" s="234" t="s">
        <v>617</v>
      </c>
      <c r="B43" s="262" t="s">
        <v>598</v>
      </c>
      <c r="C43" s="262"/>
      <c r="D43" s="262"/>
      <c r="E43" s="300">
        <f>SUM(E45,E51)</f>
        <v>8992</v>
      </c>
    </row>
    <row r="44" spans="1:5" s="11" customFormat="1" ht="44.25" customHeight="1">
      <c r="A44" s="192" t="s">
        <v>538</v>
      </c>
      <c r="B44" s="262" t="s">
        <v>598</v>
      </c>
      <c r="C44" s="262" t="s">
        <v>496</v>
      </c>
      <c r="D44" s="262"/>
      <c r="E44" s="300">
        <f>SUM(E45)</f>
        <v>7496</v>
      </c>
    </row>
    <row r="45" spans="1:5" s="11" customFormat="1" ht="32.25" customHeight="1">
      <c r="A45" s="195" t="s">
        <v>428</v>
      </c>
      <c r="B45" s="264" t="s">
        <v>598</v>
      </c>
      <c r="C45" s="264" t="s">
        <v>521</v>
      </c>
      <c r="D45" s="264"/>
      <c r="E45" s="265">
        <f>SUM(E46,E48)</f>
        <v>7496</v>
      </c>
    </row>
    <row r="46" spans="1:5" s="11" customFormat="1" ht="31.5" customHeight="1">
      <c r="A46" s="102" t="s">
        <v>424</v>
      </c>
      <c r="B46" s="264" t="s">
        <v>598</v>
      </c>
      <c r="C46" s="264" t="s">
        <v>522</v>
      </c>
      <c r="D46" s="264"/>
      <c r="E46" s="265">
        <f>SUM(E47)</f>
        <v>6766</v>
      </c>
    </row>
    <row r="47" spans="1:5" ht="29.25" customHeight="1">
      <c r="A47" s="102" t="s">
        <v>426</v>
      </c>
      <c r="B47" s="264" t="s">
        <v>598</v>
      </c>
      <c r="C47" s="264" t="s">
        <v>522</v>
      </c>
      <c r="D47" s="264" t="s">
        <v>425</v>
      </c>
      <c r="E47" s="265">
        <v>6766</v>
      </c>
    </row>
    <row r="48" spans="1:5" ht="31.5" customHeight="1">
      <c r="A48" s="102" t="s">
        <v>377</v>
      </c>
      <c r="B48" s="264" t="s">
        <v>598</v>
      </c>
      <c r="C48" s="264" t="s">
        <v>523</v>
      </c>
      <c r="D48" s="264"/>
      <c r="E48" s="265">
        <f>E49+E50</f>
        <v>730</v>
      </c>
    </row>
    <row r="49" spans="1:5" ht="34.5" customHeight="1">
      <c r="A49" s="102" t="s">
        <v>422</v>
      </c>
      <c r="B49" s="264" t="s">
        <v>598</v>
      </c>
      <c r="C49" s="264" t="s">
        <v>523</v>
      </c>
      <c r="D49" s="264" t="s">
        <v>421</v>
      </c>
      <c r="E49" s="265">
        <v>720</v>
      </c>
    </row>
    <row r="50" spans="1:5" ht="34.5" customHeight="1">
      <c r="A50" s="102" t="s">
        <v>53</v>
      </c>
      <c r="B50" s="264" t="s">
        <v>598</v>
      </c>
      <c r="C50" s="264" t="s">
        <v>523</v>
      </c>
      <c r="D50" s="264" t="s">
        <v>437</v>
      </c>
      <c r="E50" s="265">
        <v>10</v>
      </c>
    </row>
    <row r="51" spans="1:5" ht="32.25" customHeight="1">
      <c r="A51" s="192" t="s">
        <v>537</v>
      </c>
      <c r="B51" s="262" t="s">
        <v>598</v>
      </c>
      <c r="C51" s="262" t="s">
        <v>75</v>
      </c>
      <c r="D51" s="264"/>
      <c r="E51" s="300">
        <f>SUM(E52)</f>
        <v>1496</v>
      </c>
    </row>
    <row r="52" spans="1:5" ht="32.25" customHeight="1">
      <c r="A52" s="102" t="s">
        <v>429</v>
      </c>
      <c r="B52" s="264" t="s">
        <v>598</v>
      </c>
      <c r="C52" s="264" t="s">
        <v>503</v>
      </c>
      <c r="D52" s="264"/>
      <c r="E52" s="265">
        <f>SUM(E54,E56)</f>
        <v>1496</v>
      </c>
    </row>
    <row r="53" spans="1:5" ht="36" customHeight="1">
      <c r="A53" s="102" t="s">
        <v>424</v>
      </c>
      <c r="B53" s="264" t="s">
        <v>598</v>
      </c>
      <c r="C53" s="264" t="s">
        <v>504</v>
      </c>
      <c r="D53" s="264"/>
      <c r="E53" s="265">
        <f>SUM(E54)</f>
        <v>1376</v>
      </c>
    </row>
    <row r="54" spans="1:5" ht="32.25" customHeight="1">
      <c r="A54" s="102" t="s">
        <v>426</v>
      </c>
      <c r="B54" s="264" t="s">
        <v>598</v>
      </c>
      <c r="C54" s="264" t="s">
        <v>504</v>
      </c>
      <c r="D54" s="264" t="s">
        <v>425</v>
      </c>
      <c r="E54" s="265">
        <v>1376</v>
      </c>
    </row>
    <row r="55" spans="1:5" ht="28.5" customHeight="1">
      <c r="A55" s="102" t="s">
        <v>377</v>
      </c>
      <c r="B55" s="264" t="s">
        <v>598</v>
      </c>
      <c r="C55" s="264" t="s">
        <v>768</v>
      </c>
      <c r="D55" s="264"/>
      <c r="E55" s="265">
        <v>120</v>
      </c>
    </row>
    <row r="56" spans="1:5" ht="36" customHeight="1">
      <c r="A56" s="102" t="s">
        <v>422</v>
      </c>
      <c r="B56" s="264" t="s">
        <v>598</v>
      </c>
      <c r="C56" s="264" t="s">
        <v>768</v>
      </c>
      <c r="D56" s="264" t="s">
        <v>421</v>
      </c>
      <c r="E56" s="265">
        <v>120</v>
      </c>
    </row>
    <row r="57" spans="1:5" ht="20.25" customHeight="1">
      <c r="A57" s="235" t="s">
        <v>99</v>
      </c>
      <c r="B57" s="262" t="s">
        <v>98</v>
      </c>
      <c r="C57" s="262"/>
      <c r="D57" s="264"/>
      <c r="E57" s="300">
        <f>SUM(E58)</f>
        <v>1906</v>
      </c>
    </row>
    <row r="58" spans="1:5" ht="32.25" hidden="1" customHeight="1">
      <c r="A58" s="236" t="s">
        <v>860</v>
      </c>
      <c r="B58" s="264" t="s">
        <v>98</v>
      </c>
      <c r="C58" s="264" t="s">
        <v>505</v>
      </c>
      <c r="D58" s="264"/>
      <c r="E58" s="265">
        <f>SUM(E59,E61)</f>
        <v>1906</v>
      </c>
    </row>
    <row r="59" spans="1:5" ht="33.75" hidden="1" customHeight="1">
      <c r="A59" s="236" t="s">
        <v>861</v>
      </c>
      <c r="B59" s="264" t="s">
        <v>98</v>
      </c>
      <c r="C59" s="264" t="s">
        <v>862</v>
      </c>
      <c r="D59" s="262"/>
      <c r="E59" s="265">
        <f>E60</f>
        <v>0</v>
      </c>
    </row>
    <row r="60" spans="1:5" ht="33.75" hidden="1" customHeight="1">
      <c r="A60" s="102" t="s">
        <v>422</v>
      </c>
      <c r="B60" s="264" t="s">
        <v>98</v>
      </c>
      <c r="C60" s="264" t="s">
        <v>766</v>
      </c>
      <c r="D60" s="264" t="s">
        <v>421</v>
      </c>
      <c r="E60" s="265">
        <v>0</v>
      </c>
    </row>
    <row r="61" spans="1:5" ht="33.75" customHeight="1">
      <c r="A61" s="102" t="s">
        <v>859</v>
      </c>
      <c r="B61" s="264" t="s">
        <v>98</v>
      </c>
      <c r="C61" s="264" t="s">
        <v>863</v>
      </c>
      <c r="D61" s="264"/>
      <c r="E61" s="265">
        <f>E62</f>
        <v>1906</v>
      </c>
    </row>
    <row r="62" spans="1:5" ht="33.75" customHeight="1">
      <c r="A62" s="102" t="s">
        <v>422</v>
      </c>
      <c r="B62" s="264" t="s">
        <v>98</v>
      </c>
      <c r="C62" s="264" t="s">
        <v>766</v>
      </c>
      <c r="D62" s="264" t="s">
        <v>421</v>
      </c>
      <c r="E62" s="265">
        <v>1906</v>
      </c>
    </row>
    <row r="63" spans="1:5" ht="28.5" customHeight="1">
      <c r="A63" s="192" t="s">
        <v>52</v>
      </c>
      <c r="B63" s="262" t="s">
        <v>599</v>
      </c>
      <c r="C63" s="262"/>
      <c r="D63" s="262"/>
      <c r="E63" s="300">
        <v>3000</v>
      </c>
    </row>
    <row r="64" spans="1:5" ht="33.75" customHeight="1">
      <c r="A64" s="102" t="s">
        <v>24</v>
      </c>
      <c r="B64" s="264" t="s">
        <v>599</v>
      </c>
      <c r="C64" s="264" t="s">
        <v>506</v>
      </c>
      <c r="D64" s="264"/>
      <c r="E64" s="265">
        <v>3000</v>
      </c>
    </row>
    <row r="65" spans="1:5" s="11" customFormat="1" ht="20.25" customHeight="1">
      <c r="A65" s="102" t="s">
        <v>52</v>
      </c>
      <c r="B65" s="264" t="s">
        <v>599</v>
      </c>
      <c r="C65" s="264" t="s">
        <v>507</v>
      </c>
      <c r="D65" s="264"/>
      <c r="E65" s="265">
        <f>E66</f>
        <v>3000</v>
      </c>
    </row>
    <row r="66" spans="1:5" s="9" customFormat="1" ht="20.25" customHeight="1">
      <c r="A66" s="102" t="s">
        <v>600</v>
      </c>
      <c r="B66" s="264" t="s">
        <v>599</v>
      </c>
      <c r="C66" s="264" t="s">
        <v>508</v>
      </c>
      <c r="D66" s="264"/>
      <c r="E66" s="265">
        <v>3000</v>
      </c>
    </row>
    <row r="67" spans="1:5" s="9" customFormat="1" ht="20.25" customHeight="1">
      <c r="A67" s="219" t="s">
        <v>205</v>
      </c>
      <c r="B67" s="264" t="s">
        <v>599</v>
      </c>
      <c r="C67" s="264" t="s">
        <v>508</v>
      </c>
      <c r="D67" s="264" t="s">
        <v>203</v>
      </c>
      <c r="E67" s="265">
        <v>3000</v>
      </c>
    </row>
    <row r="68" spans="1:5" ht="23.25" customHeight="1">
      <c r="A68" s="237" t="s">
        <v>464</v>
      </c>
      <c r="B68" s="262" t="s">
        <v>296</v>
      </c>
      <c r="C68" s="262"/>
      <c r="D68" s="262"/>
      <c r="E68" s="300">
        <f>SUM(E70)</f>
        <v>382.5</v>
      </c>
    </row>
    <row r="69" spans="1:5" ht="35.25" customHeight="1">
      <c r="A69" s="192" t="s">
        <v>537</v>
      </c>
      <c r="B69" s="264" t="s">
        <v>296</v>
      </c>
      <c r="C69" s="264" t="s">
        <v>509</v>
      </c>
      <c r="D69" s="264"/>
      <c r="E69" s="265">
        <f>E70</f>
        <v>382.5</v>
      </c>
    </row>
    <row r="70" spans="1:5" s="11" customFormat="1" ht="31.5" customHeight="1">
      <c r="A70" s="219" t="s">
        <v>430</v>
      </c>
      <c r="B70" s="264" t="s">
        <v>296</v>
      </c>
      <c r="C70" s="264" t="s">
        <v>510</v>
      </c>
      <c r="D70" s="264"/>
      <c r="E70" s="265">
        <f>E71</f>
        <v>382.5</v>
      </c>
    </row>
    <row r="71" spans="1:5" s="11" customFormat="1" ht="45" customHeight="1">
      <c r="A71" s="102" t="s">
        <v>548</v>
      </c>
      <c r="B71" s="264" t="s">
        <v>296</v>
      </c>
      <c r="C71" s="264" t="s">
        <v>511</v>
      </c>
      <c r="D71" s="264"/>
      <c r="E71" s="265">
        <f>E72+E73</f>
        <v>382.5</v>
      </c>
    </row>
    <row r="72" spans="1:5" s="11" customFormat="1" ht="35.25" customHeight="1">
      <c r="A72" s="102" t="s">
        <v>426</v>
      </c>
      <c r="B72" s="264" t="s">
        <v>296</v>
      </c>
      <c r="C72" s="264" t="s">
        <v>512</v>
      </c>
      <c r="D72" s="264" t="s">
        <v>425</v>
      </c>
      <c r="E72" s="265">
        <v>320</v>
      </c>
    </row>
    <row r="73" spans="1:5" s="11" customFormat="1" ht="35.25" customHeight="1">
      <c r="A73" s="102" t="s">
        <v>422</v>
      </c>
      <c r="B73" s="264" t="s">
        <v>296</v>
      </c>
      <c r="C73" s="264" t="s">
        <v>512</v>
      </c>
      <c r="D73" s="264" t="s">
        <v>421</v>
      </c>
      <c r="E73" s="265">
        <v>62.5</v>
      </c>
    </row>
    <row r="74" spans="1:5" ht="23.25" customHeight="1">
      <c r="A74" s="237" t="s">
        <v>603</v>
      </c>
      <c r="B74" s="262" t="s">
        <v>604</v>
      </c>
      <c r="C74" s="262"/>
      <c r="D74" s="262"/>
      <c r="E74" s="295">
        <f>E75</f>
        <v>2820.9</v>
      </c>
    </row>
    <row r="75" spans="1:5" ht="34.5" customHeight="1">
      <c r="A75" s="219" t="s">
        <v>24</v>
      </c>
      <c r="B75" s="264" t="s">
        <v>605</v>
      </c>
      <c r="C75" s="264" t="s">
        <v>643</v>
      </c>
      <c r="D75" s="264"/>
      <c r="E75" s="265">
        <f>E76+E79</f>
        <v>2820.9</v>
      </c>
    </row>
    <row r="76" spans="1:5" s="11" customFormat="1" ht="21" customHeight="1">
      <c r="A76" s="219" t="s">
        <v>192</v>
      </c>
      <c r="B76" s="264" t="s">
        <v>605</v>
      </c>
      <c r="C76" s="264" t="s">
        <v>524</v>
      </c>
      <c r="D76" s="264"/>
      <c r="E76" s="265">
        <f>E77</f>
        <v>1540</v>
      </c>
    </row>
    <row r="77" spans="1:5" s="11" customFormat="1" ht="31.5" customHeight="1">
      <c r="A77" s="219" t="s">
        <v>435</v>
      </c>
      <c r="B77" s="264" t="s">
        <v>605</v>
      </c>
      <c r="C77" s="264" t="s">
        <v>644</v>
      </c>
      <c r="D77" s="264"/>
      <c r="E77" s="265">
        <f>E78</f>
        <v>1540</v>
      </c>
    </row>
    <row r="78" spans="1:5" s="11" customFormat="1" ht="24.75" customHeight="1">
      <c r="A78" s="219" t="s">
        <v>208</v>
      </c>
      <c r="B78" s="264" t="s">
        <v>605</v>
      </c>
      <c r="C78" s="264" t="s">
        <v>644</v>
      </c>
      <c r="D78" s="264" t="s">
        <v>209</v>
      </c>
      <c r="E78" s="265">
        <v>1540</v>
      </c>
    </row>
    <row r="79" spans="1:5" ht="34.5" customHeight="1">
      <c r="A79" s="219" t="s">
        <v>193</v>
      </c>
      <c r="B79" s="264" t="s">
        <v>605</v>
      </c>
      <c r="C79" s="264" t="s">
        <v>645</v>
      </c>
      <c r="D79" s="264"/>
      <c r="E79" s="265">
        <f>E80</f>
        <v>1280.9000000000001</v>
      </c>
    </row>
    <row r="80" spans="1:5" ht="36.75" customHeight="1">
      <c r="A80" s="219" t="s">
        <v>435</v>
      </c>
      <c r="B80" s="264" t="s">
        <v>605</v>
      </c>
      <c r="C80" s="264" t="s">
        <v>646</v>
      </c>
      <c r="D80" s="264"/>
      <c r="E80" s="265">
        <f>E81</f>
        <v>1280.9000000000001</v>
      </c>
    </row>
    <row r="81" spans="1:5" ht="21" customHeight="1">
      <c r="A81" s="219" t="s">
        <v>208</v>
      </c>
      <c r="B81" s="264" t="s">
        <v>605</v>
      </c>
      <c r="C81" s="264" t="s">
        <v>646</v>
      </c>
      <c r="D81" s="264" t="s">
        <v>209</v>
      </c>
      <c r="E81" s="265">
        <v>1280.9000000000001</v>
      </c>
    </row>
    <row r="82" spans="1:5" ht="31.5" customHeight="1">
      <c r="A82" s="237" t="s">
        <v>343</v>
      </c>
      <c r="B82" s="262" t="s">
        <v>344</v>
      </c>
      <c r="C82" s="262"/>
      <c r="D82" s="262"/>
      <c r="E82" s="300">
        <f>E83+E90</f>
        <v>6865</v>
      </c>
    </row>
    <row r="83" spans="1:5" ht="39.75" customHeight="1">
      <c r="A83" s="237" t="s">
        <v>318</v>
      </c>
      <c r="B83" s="262" t="s">
        <v>423</v>
      </c>
      <c r="C83" s="262"/>
      <c r="D83" s="262"/>
      <c r="E83" s="300">
        <f>E84</f>
        <v>6140</v>
      </c>
    </row>
    <row r="84" spans="1:5" ht="44.25" customHeight="1">
      <c r="A84" s="237" t="s">
        <v>1225</v>
      </c>
      <c r="B84" s="262" t="s">
        <v>423</v>
      </c>
      <c r="C84" s="262" t="s">
        <v>529</v>
      </c>
      <c r="D84" s="264"/>
      <c r="E84" s="265">
        <f>SUM(E86)</f>
        <v>6140</v>
      </c>
    </row>
    <row r="85" spans="1:5" s="49" customFormat="1" ht="35.25" customHeight="1">
      <c r="A85" s="239" t="s">
        <v>683</v>
      </c>
      <c r="B85" s="264" t="s">
        <v>423</v>
      </c>
      <c r="C85" s="264" t="s">
        <v>690</v>
      </c>
      <c r="D85" s="264"/>
      <c r="E85" s="265">
        <f>E86</f>
        <v>6140</v>
      </c>
    </row>
    <row r="86" spans="1:5" s="9" customFormat="1" ht="32.25" customHeight="1">
      <c r="A86" s="241" t="s">
        <v>382</v>
      </c>
      <c r="B86" s="264" t="s">
        <v>423</v>
      </c>
      <c r="C86" s="264" t="s">
        <v>691</v>
      </c>
      <c r="D86" s="264"/>
      <c r="E86" s="265">
        <f>SUM(E87:E89)</f>
        <v>6140</v>
      </c>
    </row>
    <row r="87" spans="1:5" s="9" customFormat="1" ht="24.75" customHeight="1">
      <c r="A87" s="102" t="s">
        <v>314</v>
      </c>
      <c r="B87" s="264" t="s">
        <v>423</v>
      </c>
      <c r="C87" s="264" t="s">
        <v>691</v>
      </c>
      <c r="D87" s="264" t="s">
        <v>311</v>
      </c>
      <c r="E87" s="265">
        <v>4798</v>
      </c>
    </row>
    <row r="88" spans="1:5" ht="39.75" customHeight="1">
      <c r="A88" s="102" t="s">
        <v>422</v>
      </c>
      <c r="B88" s="269" t="s">
        <v>423</v>
      </c>
      <c r="C88" s="264" t="s">
        <v>691</v>
      </c>
      <c r="D88" s="269" t="s">
        <v>421</v>
      </c>
      <c r="E88" s="305">
        <v>1322</v>
      </c>
    </row>
    <row r="89" spans="1:5" ht="39.75" customHeight="1">
      <c r="A89" s="102" t="s">
        <v>53</v>
      </c>
      <c r="B89" s="269" t="s">
        <v>423</v>
      </c>
      <c r="C89" s="264" t="s">
        <v>691</v>
      </c>
      <c r="D89" s="269" t="s">
        <v>437</v>
      </c>
      <c r="E89" s="305">
        <v>20</v>
      </c>
    </row>
    <row r="90" spans="1:5" ht="38.25" customHeight="1">
      <c r="A90" s="192" t="s">
        <v>893</v>
      </c>
      <c r="B90" s="266" t="s">
        <v>147</v>
      </c>
      <c r="C90" s="262" t="s">
        <v>894</v>
      </c>
      <c r="D90" s="269"/>
      <c r="E90" s="306">
        <f>SUM(E91,E95,E99,E103)</f>
        <v>725</v>
      </c>
    </row>
    <row r="91" spans="1:5" s="9" customFormat="1" ht="45" customHeight="1">
      <c r="A91" s="238" t="s">
        <v>1246</v>
      </c>
      <c r="B91" s="262" t="s">
        <v>147</v>
      </c>
      <c r="C91" s="262" t="s">
        <v>513</v>
      </c>
      <c r="D91" s="262"/>
      <c r="E91" s="300">
        <f>SUM(E93)</f>
        <v>450</v>
      </c>
    </row>
    <row r="92" spans="1:5" s="9" customFormat="1" ht="39" customHeight="1">
      <c r="A92" s="239" t="s">
        <v>679</v>
      </c>
      <c r="B92" s="264" t="s">
        <v>147</v>
      </c>
      <c r="C92" s="264" t="s">
        <v>692</v>
      </c>
      <c r="D92" s="262"/>
      <c r="E92" s="265">
        <f>SUM(E93)</f>
        <v>450</v>
      </c>
    </row>
    <row r="93" spans="1:5" s="10" customFormat="1" ht="46.5" customHeight="1">
      <c r="A93" s="239" t="s">
        <v>772</v>
      </c>
      <c r="B93" s="264" t="s">
        <v>147</v>
      </c>
      <c r="C93" s="264" t="s">
        <v>693</v>
      </c>
      <c r="D93" s="264"/>
      <c r="E93" s="265">
        <f>SUM(E94)</f>
        <v>450</v>
      </c>
    </row>
    <row r="94" spans="1:5" s="10" customFormat="1" ht="44.25" customHeight="1">
      <c r="A94" s="102" t="s">
        <v>422</v>
      </c>
      <c r="B94" s="264" t="s">
        <v>147</v>
      </c>
      <c r="C94" s="264" t="s">
        <v>693</v>
      </c>
      <c r="D94" s="264" t="s">
        <v>421</v>
      </c>
      <c r="E94" s="265">
        <v>450</v>
      </c>
    </row>
    <row r="95" spans="1:5" s="9" customFormat="1" ht="46.5" customHeight="1">
      <c r="A95" s="238" t="s">
        <v>1247</v>
      </c>
      <c r="B95" s="262" t="s">
        <v>147</v>
      </c>
      <c r="C95" s="262" t="s">
        <v>514</v>
      </c>
      <c r="D95" s="262"/>
      <c r="E95" s="300">
        <f>SUM(E97)</f>
        <v>55</v>
      </c>
    </row>
    <row r="96" spans="1:5" s="9" customFormat="1" ht="36" customHeight="1">
      <c r="A96" s="239" t="s">
        <v>678</v>
      </c>
      <c r="B96" s="264" t="s">
        <v>147</v>
      </c>
      <c r="C96" s="264" t="s">
        <v>694</v>
      </c>
      <c r="D96" s="262"/>
      <c r="E96" s="265">
        <f>SUM(E97)</f>
        <v>55</v>
      </c>
    </row>
    <row r="97" spans="1:6" s="9" customFormat="1" ht="46.5" customHeight="1">
      <c r="A97" s="239" t="s">
        <v>773</v>
      </c>
      <c r="B97" s="264" t="s">
        <v>147</v>
      </c>
      <c r="C97" s="264" t="s">
        <v>695</v>
      </c>
      <c r="D97" s="264"/>
      <c r="E97" s="265">
        <f>SUM(E98)</f>
        <v>55</v>
      </c>
    </row>
    <row r="98" spans="1:6" s="9" customFormat="1" ht="36" customHeight="1">
      <c r="A98" s="102" t="s">
        <v>422</v>
      </c>
      <c r="B98" s="264" t="s">
        <v>147</v>
      </c>
      <c r="C98" s="264" t="s">
        <v>695</v>
      </c>
      <c r="D98" s="264" t="s">
        <v>421</v>
      </c>
      <c r="E98" s="265">
        <v>55</v>
      </c>
    </row>
    <row r="99" spans="1:6" s="9" customFormat="1" ht="58.5" customHeight="1">
      <c r="A99" s="238" t="s">
        <v>774</v>
      </c>
      <c r="B99" s="262" t="s">
        <v>147</v>
      </c>
      <c r="C99" s="262" t="s">
        <v>515</v>
      </c>
      <c r="D99" s="262"/>
      <c r="E99" s="300">
        <f>SUM(E101)</f>
        <v>120</v>
      </c>
    </row>
    <row r="100" spans="1:6" s="9" customFormat="1" ht="43.5" customHeight="1">
      <c r="A100" s="239" t="s">
        <v>680</v>
      </c>
      <c r="B100" s="264" t="s">
        <v>147</v>
      </c>
      <c r="C100" s="264" t="s">
        <v>752</v>
      </c>
      <c r="D100" s="262"/>
      <c r="E100" s="265">
        <f>SUM(E101)</f>
        <v>120</v>
      </c>
    </row>
    <row r="101" spans="1:6" s="10" customFormat="1" ht="57.75" customHeight="1">
      <c r="A101" s="239" t="s">
        <v>873</v>
      </c>
      <c r="B101" s="264" t="s">
        <v>147</v>
      </c>
      <c r="C101" s="264" t="s">
        <v>747</v>
      </c>
      <c r="D101" s="264"/>
      <c r="E101" s="265">
        <f>SUM(E102)</f>
        <v>120</v>
      </c>
    </row>
    <row r="102" spans="1:6" s="10" customFormat="1" ht="51.75" customHeight="1">
      <c r="A102" s="102" t="s">
        <v>422</v>
      </c>
      <c r="B102" s="264" t="s">
        <v>147</v>
      </c>
      <c r="C102" s="264" t="s">
        <v>747</v>
      </c>
      <c r="D102" s="264" t="s">
        <v>421</v>
      </c>
      <c r="E102" s="265">
        <v>120</v>
      </c>
    </row>
    <row r="103" spans="1:6" s="9" customFormat="1" ht="42.75" customHeight="1">
      <c r="A103" s="238" t="s">
        <v>1248</v>
      </c>
      <c r="B103" s="262" t="s">
        <v>147</v>
      </c>
      <c r="C103" s="262" t="s">
        <v>516</v>
      </c>
      <c r="D103" s="262"/>
      <c r="E103" s="300">
        <f>SUM(E105)</f>
        <v>100</v>
      </c>
    </row>
    <row r="104" spans="1:6" s="9" customFormat="1" ht="47.25" customHeight="1">
      <c r="A104" s="239" t="s">
        <v>681</v>
      </c>
      <c r="B104" s="264" t="s">
        <v>147</v>
      </c>
      <c r="C104" s="264" t="s">
        <v>696</v>
      </c>
      <c r="D104" s="262"/>
      <c r="E104" s="265">
        <f>SUM(E105)</f>
        <v>100</v>
      </c>
    </row>
    <row r="105" spans="1:6" s="10" customFormat="1" ht="51.75" customHeight="1">
      <c r="A105" s="239" t="s">
        <v>775</v>
      </c>
      <c r="B105" s="264" t="s">
        <v>147</v>
      </c>
      <c r="C105" s="264" t="s">
        <v>697</v>
      </c>
      <c r="D105" s="264"/>
      <c r="E105" s="265">
        <f>SUM(E106)</f>
        <v>100</v>
      </c>
    </row>
    <row r="106" spans="1:6" s="10" customFormat="1" ht="30" customHeight="1">
      <c r="A106" s="102" t="s">
        <v>422</v>
      </c>
      <c r="B106" s="264" t="s">
        <v>147</v>
      </c>
      <c r="C106" s="264" t="s">
        <v>697</v>
      </c>
      <c r="D106" s="264" t="s">
        <v>421</v>
      </c>
      <c r="E106" s="265">
        <v>100</v>
      </c>
    </row>
    <row r="107" spans="1:6" s="9" customFormat="1" ht="32.25" customHeight="1">
      <c r="A107" s="192" t="s">
        <v>345</v>
      </c>
      <c r="B107" s="266" t="s">
        <v>346</v>
      </c>
      <c r="C107" s="266"/>
      <c r="D107" s="266"/>
      <c r="E107" s="306">
        <f>SUM(E110,E118,E129)+E108</f>
        <v>53517.599999999999</v>
      </c>
      <c r="F107" s="196"/>
    </row>
    <row r="108" spans="1:6" s="9" customFormat="1" ht="32.25" hidden="1" customHeight="1">
      <c r="A108" s="238" t="s">
        <v>1188</v>
      </c>
      <c r="B108" s="267" t="s">
        <v>1170</v>
      </c>
      <c r="C108" s="267"/>
      <c r="D108" s="266"/>
      <c r="E108" s="306">
        <f>E109</f>
        <v>0</v>
      </c>
      <c r="F108" s="197"/>
    </row>
    <row r="109" spans="1:6" s="9" customFormat="1" ht="32.25" hidden="1" customHeight="1">
      <c r="A109" s="102" t="s">
        <v>422</v>
      </c>
      <c r="B109" s="268" t="s">
        <v>1170</v>
      </c>
      <c r="C109" s="268" t="s">
        <v>1187</v>
      </c>
      <c r="D109" s="269" t="s">
        <v>421</v>
      </c>
      <c r="E109" s="305">
        <v>0</v>
      </c>
      <c r="F109" s="197"/>
    </row>
    <row r="110" spans="1:6" s="9" customFormat="1" ht="27" customHeight="1">
      <c r="A110" s="192" t="s">
        <v>541</v>
      </c>
      <c r="B110" s="262" t="s">
        <v>627</v>
      </c>
      <c r="C110" s="262"/>
      <c r="D110" s="266"/>
      <c r="E110" s="306">
        <f>SUM(E111)</f>
        <v>6001</v>
      </c>
      <c r="F110" s="196"/>
    </row>
    <row r="111" spans="1:6" s="9" customFormat="1" ht="27.75" customHeight="1">
      <c r="A111" s="192" t="s">
        <v>538</v>
      </c>
      <c r="B111" s="262" t="s">
        <v>627</v>
      </c>
      <c r="C111" s="262" t="s">
        <v>496</v>
      </c>
      <c r="D111" s="262"/>
      <c r="E111" s="300">
        <f>SUM(E112)</f>
        <v>6001</v>
      </c>
    </row>
    <row r="112" spans="1:6" s="9" customFormat="1" ht="48.75" customHeight="1">
      <c r="A112" s="102" t="s">
        <v>309</v>
      </c>
      <c r="B112" s="264" t="s">
        <v>627</v>
      </c>
      <c r="C112" s="264" t="s">
        <v>525</v>
      </c>
      <c r="D112" s="264"/>
      <c r="E112" s="265">
        <f>SUM(E113,E115)</f>
        <v>6001</v>
      </c>
    </row>
    <row r="113" spans="1:5" ht="42" customHeight="1">
      <c r="A113" s="102" t="s">
        <v>424</v>
      </c>
      <c r="B113" s="264" t="s">
        <v>627</v>
      </c>
      <c r="C113" s="264" t="s">
        <v>526</v>
      </c>
      <c r="D113" s="264"/>
      <c r="E113" s="265">
        <f>SUM(E114)</f>
        <v>5066</v>
      </c>
    </row>
    <row r="114" spans="1:5" ht="47.25" customHeight="1">
      <c r="A114" s="102" t="s">
        <v>426</v>
      </c>
      <c r="B114" s="264" t="s">
        <v>627</v>
      </c>
      <c r="C114" s="264" t="s">
        <v>526</v>
      </c>
      <c r="D114" s="264" t="s">
        <v>425</v>
      </c>
      <c r="E114" s="265">
        <v>5066</v>
      </c>
    </row>
    <row r="115" spans="1:5" ht="30" customHeight="1">
      <c r="A115" s="102" t="s">
        <v>427</v>
      </c>
      <c r="B115" s="264" t="s">
        <v>627</v>
      </c>
      <c r="C115" s="264" t="s">
        <v>527</v>
      </c>
      <c r="D115" s="264"/>
      <c r="E115" s="265">
        <f>SUM(E116:E117)</f>
        <v>935</v>
      </c>
    </row>
    <row r="116" spans="1:5" ht="31.5" customHeight="1">
      <c r="A116" s="102" t="s">
        <v>422</v>
      </c>
      <c r="B116" s="264" t="s">
        <v>627</v>
      </c>
      <c r="C116" s="264" t="s">
        <v>527</v>
      </c>
      <c r="D116" s="264" t="s">
        <v>421</v>
      </c>
      <c r="E116" s="265">
        <v>900</v>
      </c>
    </row>
    <row r="117" spans="1:5" ht="27" customHeight="1">
      <c r="A117" s="102" t="s">
        <v>53</v>
      </c>
      <c r="B117" s="264" t="s">
        <v>627</v>
      </c>
      <c r="C117" s="264" t="s">
        <v>527</v>
      </c>
      <c r="D117" s="264" t="s">
        <v>437</v>
      </c>
      <c r="E117" s="265">
        <v>35</v>
      </c>
    </row>
    <row r="118" spans="1:5" ht="33" customHeight="1">
      <c r="A118" s="192" t="s">
        <v>270</v>
      </c>
      <c r="B118" s="262" t="s">
        <v>271</v>
      </c>
      <c r="C118" s="262"/>
      <c r="D118" s="262"/>
      <c r="E118" s="300">
        <f>SUM(E119)+E126</f>
        <v>41516.6</v>
      </c>
    </row>
    <row r="119" spans="1:5" ht="33" customHeight="1">
      <c r="A119" s="192" t="s">
        <v>1226</v>
      </c>
      <c r="B119" s="262" t="s">
        <v>271</v>
      </c>
      <c r="C119" s="262" t="s">
        <v>530</v>
      </c>
      <c r="D119" s="262"/>
      <c r="E119" s="300">
        <f>E120</f>
        <v>41516.6</v>
      </c>
    </row>
    <row r="120" spans="1:5" ht="39" customHeight="1">
      <c r="A120" s="239" t="s">
        <v>871</v>
      </c>
      <c r="B120" s="264" t="s">
        <v>271</v>
      </c>
      <c r="C120" s="264" t="s">
        <v>700</v>
      </c>
      <c r="D120" s="262"/>
      <c r="E120" s="265">
        <f>E121+E125</f>
        <v>41516.6</v>
      </c>
    </row>
    <row r="121" spans="1:5" ht="51" customHeight="1">
      <c r="A121" s="242" t="s">
        <v>699</v>
      </c>
      <c r="B121" s="264" t="s">
        <v>271</v>
      </c>
      <c r="C121" s="264" t="s">
        <v>701</v>
      </c>
      <c r="D121" s="264"/>
      <c r="E121" s="265">
        <f>E122+E124</f>
        <v>20137</v>
      </c>
    </row>
    <row r="122" spans="1:5" ht="37.5" customHeight="1">
      <c r="A122" s="102" t="s">
        <v>422</v>
      </c>
      <c r="B122" s="264" t="s">
        <v>271</v>
      </c>
      <c r="C122" s="264" t="s">
        <v>701</v>
      </c>
      <c r="D122" s="264" t="s">
        <v>421</v>
      </c>
      <c r="E122" s="265">
        <v>17637</v>
      </c>
    </row>
    <row r="123" spans="1:5" ht="30.75" customHeight="1">
      <c r="A123" s="102" t="s">
        <v>23</v>
      </c>
      <c r="B123" s="264" t="s">
        <v>271</v>
      </c>
      <c r="C123" s="264" t="s">
        <v>750</v>
      </c>
      <c r="D123" s="264"/>
      <c r="E123" s="265">
        <f>E124</f>
        <v>2500</v>
      </c>
    </row>
    <row r="124" spans="1:5" ht="32.25" customHeight="1">
      <c r="A124" s="102" t="s">
        <v>422</v>
      </c>
      <c r="B124" s="264" t="s">
        <v>271</v>
      </c>
      <c r="C124" s="264" t="s">
        <v>750</v>
      </c>
      <c r="D124" s="264" t="s">
        <v>421</v>
      </c>
      <c r="E124" s="265">
        <v>2500</v>
      </c>
    </row>
    <row r="125" spans="1:5" ht="32.25" customHeight="1">
      <c r="A125" s="102" t="s">
        <v>1004</v>
      </c>
      <c r="B125" s="263" t="s">
        <v>271</v>
      </c>
      <c r="C125" s="264" t="s">
        <v>1005</v>
      </c>
      <c r="D125" s="264" t="s">
        <v>421</v>
      </c>
      <c r="E125" s="265">
        <v>21379.599999999999</v>
      </c>
    </row>
    <row r="126" spans="1:5" ht="52.5" hidden="1" customHeight="1">
      <c r="A126" s="192" t="s">
        <v>1157</v>
      </c>
      <c r="B126" s="261" t="s">
        <v>271</v>
      </c>
      <c r="C126" s="262" t="s">
        <v>1159</v>
      </c>
      <c r="D126" s="262"/>
      <c r="E126" s="300">
        <f>E127</f>
        <v>0</v>
      </c>
    </row>
    <row r="127" spans="1:5" ht="30" hidden="1" customHeight="1">
      <c r="A127" s="102" t="s">
        <v>1158</v>
      </c>
      <c r="B127" s="263" t="s">
        <v>271</v>
      </c>
      <c r="C127" s="264" t="s">
        <v>1160</v>
      </c>
      <c r="D127" s="264"/>
      <c r="E127" s="265">
        <f>E128</f>
        <v>0</v>
      </c>
    </row>
    <row r="128" spans="1:5" ht="34.5" hidden="1" customHeight="1">
      <c r="A128" s="102" t="s">
        <v>422</v>
      </c>
      <c r="B128" s="263" t="s">
        <v>271</v>
      </c>
      <c r="C128" s="264" t="s">
        <v>1160</v>
      </c>
      <c r="D128" s="264" t="s">
        <v>421</v>
      </c>
      <c r="E128" s="265">
        <v>0</v>
      </c>
    </row>
    <row r="129" spans="1:5" ht="32.25" customHeight="1">
      <c r="A129" s="240" t="s">
        <v>140</v>
      </c>
      <c r="B129" s="262" t="s">
        <v>601</v>
      </c>
      <c r="C129" s="262"/>
      <c r="D129" s="262"/>
      <c r="E129" s="300">
        <f>SUM(E130,E134,E138,E142)</f>
        <v>6000</v>
      </c>
    </row>
    <row r="130" spans="1:5" ht="39.75" customHeight="1">
      <c r="A130" s="240" t="s">
        <v>1235</v>
      </c>
      <c r="B130" s="262" t="s">
        <v>601</v>
      </c>
      <c r="C130" s="262" t="s">
        <v>528</v>
      </c>
      <c r="D130" s="262"/>
      <c r="E130" s="300">
        <f>SUM(E132)</f>
        <v>4000</v>
      </c>
    </row>
    <row r="131" spans="1:5" s="10" customFormat="1" ht="42.75" customHeight="1">
      <c r="A131" s="102" t="s">
        <v>685</v>
      </c>
      <c r="B131" s="264" t="s">
        <v>601</v>
      </c>
      <c r="C131" s="264" t="s">
        <v>702</v>
      </c>
      <c r="D131" s="262"/>
      <c r="E131" s="265">
        <f>SUM(E132)</f>
        <v>4000</v>
      </c>
    </row>
    <row r="132" spans="1:5" s="10" customFormat="1" ht="27" customHeight="1">
      <c r="A132" s="195" t="s">
        <v>460</v>
      </c>
      <c r="B132" s="264" t="s">
        <v>601</v>
      </c>
      <c r="C132" s="264" t="s">
        <v>703</v>
      </c>
      <c r="D132" s="264"/>
      <c r="E132" s="265">
        <f>SUM(E133)</f>
        <v>4000</v>
      </c>
    </row>
    <row r="133" spans="1:5" s="10" customFormat="1" ht="45.75" customHeight="1">
      <c r="A133" s="195" t="s">
        <v>422</v>
      </c>
      <c r="B133" s="264" t="s">
        <v>601</v>
      </c>
      <c r="C133" s="264" t="s">
        <v>703</v>
      </c>
      <c r="D133" s="264" t="s">
        <v>421</v>
      </c>
      <c r="E133" s="265">
        <v>4000</v>
      </c>
    </row>
    <row r="134" spans="1:5" s="10" customFormat="1" ht="41.25" customHeight="1">
      <c r="A134" s="240" t="s">
        <v>874</v>
      </c>
      <c r="B134" s="262" t="s">
        <v>601</v>
      </c>
      <c r="C134" s="262" t="s">
        <v>517</v>
      </c>
      <c r="D134" s="262"/>
      <c r="E134" s="300">
        <f>SUM(E135)</f>
        <v>900</v>
      </c>
    </row>
    <row r="135" spans="1:5" s="10" customFormat="1" ht="25.5" customHeight="1">
      <c r="A135" s="102" t="s">
        <v>704</v>
      </c>
      <c r="B135" s="264" t="s">
        <v>601</v>
      </c>
      <c r="C135" s="264" t="s">
        <v>705</v>
      </c>
      <c r="D135" s="262"/>
      <c r="E135" s="265">
        <f>SUM(E136)</f>
        <v>900</v>
      </c>
    </row>
    <row r="136" spans="1:5" s="10" customFormat="1" ht="30.75" customHeight="1">
      <c r="A136" s="195" t="s">
        <v>12</v>
      </c>
      <c r="B136" s="264" t="s">
        <v>601</v>
      </c>
      <c r="C136" s="264" t="s">
        <v>706</v>
      </c>
      <c r="D136" s="264"/>
      <c r="E136" s="265">
        <f>SUM(E137)</f>
        <v>900</v>
      </c>
    </row>
    <row r="137" spans="1:5" s="10" customFormat="1" ht="40.5" customHeight="1">
      <c r="A137" s="241" t="s">
        <v>197</v>
      </c>
      <c r="B137" s="264" t="s">
        <v>601</v>
      </c>
      <c r="C137" s="264" t="s">
        <v>706</v>
      </c>
      <c r="D137" s="264" t="s">
        <v>831</v>
      </c>
      <c r="E137" s="265">
        <v>900</v>
      </c>
    </row>
    <row r="138" spans="1:5" s="10" customFormat="1" ht="45.75" customHeight="1">
      <c r="A138" s="451" t="s">
        <v>1241</v>
      </c>
      <c r="B138" s="262" t="s">
        <v>601</v>
      </c>
      <c r="C138" s="262" t="s">
        <v>518</v>
      </c>
      <c r="D138" s="388"/>
      <c r="E138" s="313">
        <f>SUM(E140)</f>
        <v>1000</v>
      </c>
    </row>
    <row r="139" spans="1:5" s="10" customFormat="1" ht="42" customHeight="1">
      <c r="A139" s="102" t="s">
        <v>684</v>
      </c>
      <c r="B139" s="264" t="s">
        <v>601</v>
      </c>
      <c r="C139" s="264" t="s">
        <v>707</v>
      </c>
      <c r="D139" s="388"/>
      <c r="E139" s="314">
        <f>SUM(E140)</f>
        <v>1000</v>
      </c>
    </row>
    <row r="140" spans="1:5" s="66" customFormat="1" ht="43.5" customHeight="1">
      <c r="A140" s="222" t="s">
        <v>868</v>
      </c>
      <c r="B140" s="264" t="s">
        <v>601</v>
      </c>
      <c r="C140" s="264" t="s">
        <v>708</v>
      </c>
      <c r="D140" s="221"/>
      <c r="E140" s="314">
        <f>SUM(E141)</f>
        <v>1000</v>
      </c>
    </row>
    <row r="141" spans="1:5" s="66" customFormat="1" ht="38.25" customHeight="1">
      <c r="A141" s="241" t="s">
        <v>197</v>
      </c>
      <c r="B141" s="264" t="s">
        <v>601</v>
      </c>
      <c r="C141" s="264" t="s">
        <v>708</v>
      </c>
      <c r="D141" s="264" t="s">
        <v>831</v>
      </c>
      <c r="E141" s="265">
        <v>1000</v>
      </c>
    </row>
    <row r="142" spans="1:5" s="53" customFormat="1" ht="42.75" customHeight="1">
      <c r="A142" s="96" t="s">
        <v>1243</v>
      </c>
      <c r="B142" s="263" t="s">
        <v>601</v>
      </c>
      <c r="C142" s="264" t="s">
        <v>864</v>
      </c>
      <c r="D142" s="264"/>
      <c r="E142" s="300">
        <f>SUM(E143)</f>
        <v>100</v>
      </c>
    </row>
    <row r="143" spans="1:5" s="10" customFormat="1" ht="33" customHeight="1">
      <c r="A143" s="241" t="s">
        <v>869</v>
      </c>
      <c r="B143" s="263" t="s">
        <v>601</v>
      </c>
      <c r="C143" s="264" t="s">
        <v>864</v>
      </c>
      <c r="D143" s="264"/>
      <c r="E143" s="265">
        <f>SUM(E144)</f>
        <v>100</v>
      </c>
    </row>
    <row r="144" spans="1:5" s="10" customFormat="1" ht="40.5" customHeight="1">
      <c r="A144" s="195" t="s">
        <v>422</v>
      </c>
      <c r="B144" s="263" t="s">
        <v>601</v>
      </c>
      <c r="C144" s="264" t="s">
        <v>864</v>
      </c>
      <c r="D144" s="264" t="s">
        <v>421</v>
      </c>
      <c r="E144" s="265">
        <v>100</v>
      </c>
    </row>
    <row r="145" spans="1:5" s="10" customFormat="1" ht="29.25" customHeight="1">
      <c r="A145" s="192" t="s">
        <v>628</v>
      </c>
      <c r="B145" s="262" t="s">
        <v>629</v>
      </c>
      <c r="C145" s="262"/>
      <c r="D145" s="262"/>
      <c r="E145" s="300">
        <f>E146+E157+E168+E180</f>
        <v>115256.3</v>
      </c>
    </row>
    <row r="146" spans="1:5" s="10" customFormat="1" ht="27.75" customHeight="1">
      <c r="A146" s="192" t="s">
        <v>180</v>
      </c>
      <c r="B146" s="262" t="s">
        <v>179</v>
      </c>
      <c r="C146" s="262"/>
      <c r="D146" s="262"/>
      <c r="E146" s="300">
        <f>E147+E150+E154</f>
        <v>14700</v>
      </c>
    </row>
    <row r="147" spans="1:5" ht="48.75" hidden="1" customHeight="1">
      <c r="A147" s="192" t="s">
        <v>848</v>
      </c>
      <c r="B147" s="262" t="s">
        <v>179</v>
      </c>
      <c r="C147" s="262" t="s">
        <v>532</v>
      </c>
      <c r="D147" s="264"/>
      <c r="E147" s="300">
        <f>E148</f>
        <v>0</v>
      </c>
    </row>
    <row r="148" spans="1:5" ht="42.75" hidden="1" customHeight="1">
      <c r="A148" s="252" t="s">
        <v>908</v>
      </c>
      <c r="B148" s="264" t="s">
        <v>179</v>
      </c>
      <c r="C148" s="270" t="s">
        <v>909</v>
      </c>
      <c r="D148" s="270"/>
      <c r="E148" s="315">
        <f>E149</f>
        <v>0</v>
      </c>
    </row>
    <row r="149" spans="1:5" ht="42.75" hidden="1" customHeight="1">
      <c r="A149" s="253" t="s">
        <v>422</v>
      </c>
      <c r="B149" s="264" t="s">
        <v>179</v>
      </c>
      <c r="C149" s="270" t="s">
        <v>909</v>
      </c>
      <c r="D149" s="270" t="s">
        <v>421</v>
      </c>
      <c r="E149" s="315">
        <v>0</v>
      </c>
    </row>
    <row r="150" spans="1:5" ht="49.5" customHeight="1">
      <c r="A150" s="192" t="s">
        <v>832</v>
      </c>
      <c r="B150" s="262" t="s">
        <v>179</v>
      </c>
      <c r="C150" s="262" t="s">
        <v>833</v>
      </c>
      <c r="D150" s="264"/>
      <c r="E150" s="300">
        <f>SUM(E151)</f>
        <v>4700</v>
      </c>
    </row>
    <row r="151" spans="1:5" ht="39" customHeight="1">
      <c r="A151" s="102" t="s">
        <v>834</v>
      </c>
      <c r="B151" s="264" t="s">
        <v>179</v>
      </c>
      <c r="C151" s="264" t="s">
        <v>835</v>
      </c>
      <c r="D151" s="264"/>
      <c r="E151" s="265">
        <f>SUM(E152)</f>
        <v>4700</v>
      </c>
    </row>
    <row r="152" spans="1:5" ht="24.75" customHeight="1">
      <c r="A152" s="241" t="s">
        <v>836</v>
      </c>
      <c r="B152" s="264" t="s">
        <v>179</v>
      </c>
      <c r="C152" s="264" t="s">
        <v>837</v>
      </c>
      <c r="D152" s="264"/>
      <c r="E152" s="265">
        <f>SUM(E153)</f>
        <v>4700</v>
      </c>
    </row>
    <row r="153" spans="1:5" ht="42.75" customHeight="1">
      <c r="A153" s="102" t="s">
        <v>422</v>
      </c>
      <c r="B153" s="264" t="s">
        <v>179</v>
      </c>
      <c r="C153" s="264" t="s">
        <v>837</v>
      </c>
      <c r="D153" s="264" t="s">
        <v>879</v>
      </c>
      <c r="E153" s="265">
        <v>4700</v>
      </c>
    </row>
    <row r="154" spans="1:5" ht="42.75" customHeight="1">
      <c r="A154" s="192" t="s">
        <v>1232</v>
      </c>
      <c r="B154" s="262" t="s">
        <v>179</v>
      </c>
      <c r="C154" s="262" t="s">
        <v>532</v>
      </c>
      <c r="D154" s="262"/>
      <c r="E154" s="300">
        <f>E155</f>
        <v>10000</v>
      </c>
    </row>
    <row r="155" spans="1:5" ht="22.5" customHeight="1">
      <c r="A155" s="195" t="s">
        <v>1233</v>
      </c>
      <c r="B155" s="264" t="s">
        <v>179</v>
      </c>
      <c r="C155" s="264" t="s">
        <v>853</v>
      </c>
      <c r="D155" s="264"/>
      <c r="E155" s="265">
        <f>E156</f>
        <v>10000</v>
      </c>
    </row>
    <row r="156" spans="1:5" ht="42.75" customHeight="1">
      <c r="A156" s="102" t="s">
        <v>422</v>
      </c>
      <c r="B156" s="264" t="s">
        <v>179</v>
      </c>
      <c r="C156" s="264" t="s">
        <v>853</v>
      </c>
      <c r="D156" s="264" t="s">
        <v>421</v>
      </c>
      <c r="E156" s="265">
        <v>10000</v>
      </c>
    </row>
    <row r="157" spans="1:5" ht="36.75" customHeight="1">
      <c r="A157" s="192" t="s">
        <v>563</v>
      </c>
      <c r="B157" s="262" t="s">
        <v>630</v>
      </c>
      <c r="C157" s="262"/>
      <c r="D157" s="262"/>
      <c r="E157" s="300">
        <f>SUM(E158)</f>
        <v>25650</v>
      </c>
    </row>
    <row r="158" spans="1:5" ht="45.75" customHeight="1">
      <c r="A158" s="192" t="s">
        <v>1232</v>
      </c>
      <c r="B158" s="262" t="s">
        <v>630</v>
      </c>
      <c r="C158" s="262" t="s">
        <v>532</v>
      </c>
      <c r="D158" s="262"/>
      <c r="E158" s="300">
        <f>E159</f>
        <v>25650</v>
      </c>
    </row>
    <row r="159" spans="1:5" ht="23.25" customHeight="1">
      <c r="A159" s="192" t="s">
        <v>563</v>
      </c>
      <c r="B159" s="262" t="s">
        <v>630</v>
      </c>
      <c r="C159" s="262"/>
      <c r="D159" s="262"/>
      <c r="E159" s="300">
        <f>E160</f>
        <v>25650</v>
      </c>
    </row>
    <row r="160" spans="1:5" ht="48" customHeight="1">
      <c r="A160" s="192" t="s">
        <v>1232</v>
      </c>
      <c r="B160" s="262" t="s">
        <v>630</v>
      </c>
      <c r="C160" s="264" t="s">
        <v>532</v>
      </c>
      <c r="D160" s="262"/>
      <c r="E160" s="300">
        <f>E161+E166+E164</f>
        <v>25650</v>
      </c>
    </row>
    <row r="161" spans="1:5" ht="33.75" customHeight="1">
      <c r="A161" s="102" t="s">
        <v>849</v>
      </c>
      <c r="B161" s="336" t="s">
        <v>251</v>
      </c>
      <c r="C161" s="270" t="s">
        <v>710</v>
      </c>
      <c r="D161" s="270"/>
      <c r="E161" s="315">
        <f>E162+E163</f>
        <v>25150</v>
      </c>
    </row>
    <row r="162" spans="1:5" ht="30" customHeight="1">
      <c r="A162" s="246" t="s">
        <v>850</v>
      </c>
      <c r="B162" s="336" t="s">
        <v>251</v>
      </c>
      <c r="C162" s="270" t="s">
        <v>710</v>
      </c>
      <c r="D162" s="270" t="s">
        <v>1294</v>
      </c>
      <c r="E162" s="315">
        <v>23350</v>
      </c>
    </row>
    <row r="163" spans="1:5" ht="44.25" customHeight="1">
      <c r="A163" s="195" t="s">
        <v>422</v>
      </c>
      <c r="B163" s="336" t="s">
        <v>251</v>
      </c>
      <c r="C163" s="264" t="s">
        <v>710</v>
      </c>
      <c r="D163" s="270" t="s">
        <v>897</v>
      </c>
      <c r="E163" s="315">
        <v>1800</v>
      </c>
    </row>
    <row r="164" spans="1:5" ht="27.75" customHeight="1">
      <c r="A164" s="195" t="s">
        <v>460</v>
      </c>
      <c r="B164" s="336" t="s">
        <v>251</v>
      </c>
      <c r="C164" s="264" t="s">
        <v>853</v>
      </c>
      <c r="D164" s="264"/>
      <c r="E164" s="265">
        <f>E165</f>
        <v>500</v>
      </c>
    </row>
    <row r="165" spans="1:5" ht="36" customHeight="1">
      <c r="A165" s="195" t="s">
        <v>422</v>
      </c>
      <c r="B165" s="336" t="s">
        <v>251</v>
      </c>
      <c r="C165" s="264" t="s">
        <v>853</v>
      </c>
      <c r="D165" s="264" t="s">
        <v>421</v>
      </c>
      <c r="E165" s="265">
        <v>500</v>
      </c>
    </row>
    <row r="166" spans="1:5" ht="36" hidden="1" customHeight="1">
      <c r="A166" s="102" t="s">
        <v>851</v>
      </c>
      <c r="B166" s="336" t="s">
        <v>251</v>
      </c>
      <c r="C166" s="264" t="s">
        <v>916</v>
      </c>
      <c r="D166" s="264"/>
      <c r="E166" s="265">
        <f>SUM(E167)</f>
        <v>0</v>
      </c>
    </row>
    <row r="167" spans="1:5" ht="36" hidden="1" customHeight="1">
      <c r="A167" s="102" t="s">
        <v>422</v>
      </c>
      <c r="B167" s="336" t="s">
        <v>251</v>
      </c>
      <c r="C167" s="264" t="s">
        <v>852</v>
      </c>
      <c r="D167" s="264" t="s">
        <v>421</v>
      </c>
      <c r="E167" s="265">
        <v>0</v>
      </c>
    </row>
    <row r="168" spans="1:5" ht="36" customHeight="1">
      <c r="A168" s="192" t="s">
        <v>1010</v>
      </c>
      <c r="B168" s="262" t="s">
        <v>1009</v>
      </c>
      <c r="C168" s="264"/>
      <c r="D168" s="264"/>
      <c r="E168" s="300">
        <f>E169+E174+E176</f>
        <v>24906.3</v>
      </c>
    </row>
    <row r="169" spans="1:5" ht="47.25" customHeight="1">
      <c r="A169" s="192" t="s">
        <v>1249</v>
      </c>
      <c r="B169" s="262" t="s">
        <v>1009</v>
      </c>
      <c r="C169" s="262" t="s">
        <v>1008</v>
      </c>
      <c r="D169" s="264"/>
      <c r="E169" s="300">
        <f>E170</f>
        <v>16600</v>
      </c>
    </row>
    <row r="170" spans="1:5" ht="36" customHeight="1">
      <c r="A170" s="102" t="s">
        <v>1006</v>
      </c>
      <c r="B170" s="264" t="s">
        <v>1009</v>
      </c>
      <c r="C170" s="264" t="s">
        <v>998</v>
      </c>
      <c r="D170" s="264"/>
      <c r="E170" s="265">
        <f>E171+E172</f>
        <v>16600</v>
      </c>
    </row>
    <row r="171" spans="1:5" ht="36" customHeight="1">
      <c r="A171" s="102" t="s">
        <v>1007</v>
      </c>
      <c r="B171" s="264" t="s">
        <v>1009</v>
      </c>
      <c r="C171" s="264" t="s">
        <v>998</v>
      </c>
      <c r="D171" s="264" t="s">
        <v>421</v>
      </c>
      <c r="E171" s="265">
        <v>1600</v>
      </c>
    </row>
    <row r="172" spans="1:5" ht="24" customHeight="1">
      <c r="A172" s="102" t="s">
        <v>1183</v>
      </c>
      <c r="B172" s="264" t="s">
        <v>1009</v>
      </c>
      <c r="C172" s="264" t="s">
        <v>998</v>
      </c>
      <c r="D172" s="264" t="s">
        <v>421</v>
      </c>
      <c r="E172" s="265">
        <v>15000</v>
      </c>
    </row>
    <row r="173" spans="1:5" ht="41.25" customHeight="1">
      <c r="A173" s="192" t="s">
        <v>1232</v>
      </c>
      <c r="B173" s="336" t="s">
        <v>997</v>
      </c>
      <c r="C173" s="264" t="s">
        <v>1250</v>
      </c>
      <c r="D173" s="264"/>
      <c r="E173" s="265">
        <f>E174</f>
        <v>4200</v>
      </c>
    </row>
    <row r="174" spans="1:5" ht="36" customHeight="1">
      <c r="A174" s="195" t="s">
        <v>460</v>
      </c>
      <c r="B174" s="336" t="s">
        <v>997</v>
      </c>
      <c r="C174" s="264" t="s">
        <v>853</v>
      </c>
      <c r="D174" s="264"/>
      <c r="E174" s="265">
        <f>E175</f>
        <v>4200</v>
      </c>
    </row>
    <row r="175" spans="1:5" ht="31.5" customHeight="1">
      <c r="A175" s="102" t="s">
        <v>422</v>
      </c>
      <c r="B175" s="336" t="s">
        <v>997</v>
      </c>
      <c r="C175" s="264" t="s">
        <v>853</v>
      </c>
      <c r="D175" s="264" t="s">
        <v>421</v>
      </c>
      <c r="E175" s="265">
        <v>4200</v>
      </c>
    </row>
    <row r="176" spans="1:5" ht="30.75" customHeight="1">
      <c r="A176" s="192" t="s">
        <v>1157</v>
      </c>
      <c r="B176" s="292" t="s">
        <v>997</v>
      </c>
      <c r="C176" s="262"/>
      <c r="D176" s="262"/>
      <c r="E176" s="300">
        <f>E177+E178</f>
        <v>4106.3</v>
      </c>
    </row>
    <row r="177" spans="1:5" ht="31.5" customHeight="1">
      <c r="A177" s="102" t="s">
        <v>1183</v>
      </c>
      <c r="B177" s="336" t="s">
        <v>997</v>
      </c>
      <c r="C177" s="264" t="s">
        <v>1162</v>
      </c>
      <c r="D177" s="264" t="s">
        <v>421</v>
      </c>
      <c r="E177" s="265">
        <v>106.3</v>
      </c>
    </row>
    <row r="178" spans="1:5" ht="31.5" customHeight="1">
      <c r="A178" s="102" t="s">
        <v>1182</v>
      </c>
      <c r="B178" s="336" t="s">
        <v>997</v>
      </c>
      <c r="C178" s="264" t="s">
        <v>1163</v>
      </c>
      <c r="D178" s="264" t="s">
        <v>421</v>
      </c>
      <c r="E178" s="265">
        <v>4000</v>
      </c>
    </row>
    <row r="179" spans="1:5" ht="31.5" customHeight="1">
      <c r="A179" s="192" t="s">
        <v>1351</v>
      </c>
      <c r="B179" s="292" t="s">
        <v>1346</v>
      </c>
      <c r="C179" s="264"/>
      <c r="D179" s="264"/>
      <c r="E179" s="300">
        <f>E180</f>
        <v>50000</v>
      </c>
    </row>
    <row r="180" spans="1:5" ht="42.75" customHeight="1">
      <c r="A180" s="192" t="s">
        <v>1249</v>
      </c>
      <c r="B180" s="292" t="s">
        <v>1346</v>
      </c>
      <c r="C180" s="262" t="s">
        <v>1305</v>
      </c>
      <c r="D180" s="264"/>
      <c r="E180" s="300">
        <f>E182</f>
        <v>50000</v>
      </c>
    </row>
    <row r="181" spans="1:5" ht="36" customHeight="1">
      <c r="A181" s="192" t="s">
        <v>1304</v>
      </c>
      <c r="B181" s="336" t="s">
        <v>1346</v>
      </c>
      <c r="C181" s="264" t="s">
        <v>1347</v>
      </c>
      <c r="D181" s="264"/>
      <c r="E181" s="300">
        <f>E182</f>
        <v>50000</v>
      </c>
    </row>
    <row r="182" spans="1:5" ht="36" customHeight="1">
      <c r="A182" s="102" t="s">
        <v>1349</v>
      </c>
      <c r="B182" s="336" t="s">
        <v>1346</v>
      </c>
      <c r="C182" s="264" t="s">
        <v>1347</v>
      </c>
      <c r="D182" s="264" t="s">
        <v>421</v>
      </c>
      <c r="E182" s="265">
        <v>50000</v>
      </c>
    </row>
    <row r="183" spans="1:5" ht="25.5" customHeight="1">
      <c r="A183" s="237" t="s">
        <v>348</v>
      </c>
      <c r="B183" s="262" t="s">
        <v>347</v>
      </c>
      <c r="C183" s="262"/>
      <c r="D183" s="262"/>
      <c r="E183" s="300">
        <f>SUM(E184,E195,E225,E230,E210)</f>
        <v>562386</v>
      </c>
    </row>
    <row r="184" spans="1:5" ht="34.5" customHeight="1">
      <c r="A184" s="192" t="s">
        <v>565</v>
      </c>
      <c r="B184" s="262" t="s">
        <v>632</v>
      </c>
      <c r="C184" s="262"/>
      <c r="D184" s="262"/>
      <c r="E184" s="300">
        <f>SUM(E185)</f>
        <v>169375</v>
      </c>
    </row>
    <row r="185" spans="1:5" ht="41.25" customHeight="1">
      <c r="A185" s="451" t="s">
        <v>1228</v>
      </c>
      <c r="B185" s="262" t="s">
        <v>632</v>
      </c>
      <c r="C185" s="262" t="s">
        <v>533</v>
      </c>
      <c r="D185" s="264"/>
      <c r="E185" s="300">
        <f>SUM(E186)</f>
        <v>169375</v>
      </c>
    </row>
    <row r="186" spans="1:5" ht="24.75" customHeight="1">
      <c r="A186" s="96" t="s">
        <v>22</v>
      </c>
      <c r="B186" s="262" t="s">
        <v>632</v>
      </c>
      <c r="C186" s="262" t="s">
        <v>534</v>
      </c>
      <c r="D186" s="262"/>
      <c r="E186" s="300">
        <f>SUM(E187)</f>
        <v>169375</v>
      </c>
    </row>
    <row r="187" spans="1:5" s="37" customFormat="1" ht="38.25" customHeight="1">
      <c r="A187" s="241" t="s">
        <v>688</v>
      </c>
      <c r="B187" s="264" t="s">
        <v>632</v>
      </c>
      <c r="C187" s="264" t="s">
        <v>711</v>
      </c>
      <c r="D187" s="262"/>
      <c r="E187" s="265">
        <f>SUM(E188,E191,)</f>
        <v>169375</v>
      </c>
    </row>
    <row r="188" spans="1:5" s="50" customFormat="1" ht="65.25" customHeight="1">
      <c r="A188" s="241" t="s">
        <v>542</v>
      </c>
      <c r="B188" s="264" t="s">
        <v>632</v>
      </c>
      <c r="C188" s="264" t="s">
        <v>712</v>
      </c>
      <c r="D188" s="264"/>
      <c r="E188" s="265">
        <f>E189+E190</f>
        <v>91621</v>
      </c>
    </row>
    <row r="189" spans="1:5" s="50" customFormat="1" ht="29.25" customHeight="1">
      <c r="A189" s="195" t="s">
        <v>1000</v>
      </c>
      <c r="B189" s="263" t="s">
        <v>632</v>
      </c>
      <c r="C189" s="264" t="s">
        <v>712</v>
      </c>
      <c r="D189" s="264" t="s">
        <v>889</v>
      </c>
      <c r="E189" s="301">
        <v>90661</v>
      </c>
    </row>
    <row r="190" spans="1:5" s="50" customFormat="1" ht="29.25" customHeight="1">
      <c r="A190" s="195" t="s">
        <v>313</v>
      </c>
      <c r="B190" s="263" t="s">
        <v>632</v>
      </c>
      <c r="C190" s="262" t="s">
        <v>1012</v>
      </c>
      <c r="D190" s="264" t="s">
        <v>889</v>
      </c>
      <c r="E190" s="301">
        <v>960</v>
      </c>
    </row>
    <row r="191" spans="1:5" s="50" customFormat="1" ht="43.5" customHeight="1">
      <c r="A191" s="241" t="s">
        <v>638</v>
      </c>
      <c r="B191" s="264" t="s">
        <v>632</v>
      </c>
      <c r="C191" s="264" t="s">
        <v>713</v>
      </c>
      <c r="D191" s="264"/>
      <c r="E191" s="265">
        <f>E192+E193+E194</f>
        <v>77754</v>
      </c>
    </row>
    <row r="192" spans="1:5" s="51" customFormat="1" ht="26.25" customHeight="1">
      <c r="A192" s="241" t="s">
        <v>1000</v>
      </c>
      <c r="B192" s="336" t="s">
        <v>807</v>
      </c>
      <c r="C192" s="264" t="s">
        <v>713</v>
      </c>
      <c r="D192" s="264" t="s">
        <v>889</v>
      </c>
      <c r="E192" s="265">
        <v>29411</v>
      </c>
    </row>
    <row r="193" spans="1:5" s="51" customFormat="1" ht="26.25" customHeight="1">
      <c r="A193" s="241" t="s">
        <v>313</v>
      </c>
      <c r="B193" s="336" t="s">
        <v>807</v>
      </c>
      <c r="C193" s="264" t="s">
        <v>760</v>
      </c>
      <c r="D193" s="264" t="s">
        <v>889</v>
      </c>
      <c r="E193" s="265">
        <v>29447</v>
      </c>
    </row>
    <row r="194" spans="1:5" s="51" customFormat="1" ht="26.25" customHeight="1">
      <c r="A194" s="195" t="s">
        <v>1174</v>
      </c>
      <c r="B194" s="336" t="s">
        <v>807</v>
      </c>
      <c r="C194" s="264" t="s">
        <v>1173</v>
      </c>
      <c r="D194" s="264" t="s">
        <v>889</v>
      </c>
      <c r="E194" s="265">
        <v>18896</v>
      </c>
    </row>
    <row r="195" spans="1:5" s="51" customFormat="1" ht="36.75" customHeight="1">
      <c r="A195" s="234" t="s">
        <v>566</v>
      </c>
      <c r="B195" s="262" t="s">
        <v>633</v>
      </c>
      <c r="C195" s="262"/>
      <c r="D195" s="262"/>
      <c r="E195" s="300">
        <f>SUM(E196)+E208</f>
        <v>309180.69999999995</v>
      </c>
    </row>
    <row r="196" spans="1:5" s="51" customFormat="1" ht="24" customHeight="1">
      <c r="A196" s="234" t="s">
        <v>431</v>
      </c>
      <c r="B196" s="262" t="s">
        <v>633</v>
      </c>
      <c r="C196" s="262" t="s">
        <v>649</v>
      </c>
      <c r="D196" s="262"/>
      <c r="E196" s="300">
        <f>SUM(E197)</f>
        <v>308180.69999999995</v>
      </c>
    </row>
    <row r="197" spans="1:5" s="51" customFormat="1" ht="47.25" customHeight="1">
      <c r="A197" s="241" t="s">
        <v>689</v>
      </c>
      <c r="B197" s="264" t="s">
        <v>633</v>
      </c>
      <c r="C197" s="264" t="s">
        <v>714</v>
      </c>
      <c r="D197" s="262"/>
      <c r="E197" s="265">
        <f>SUM(E198,E201)</f>
        <v>308180.69999999995</v>
      </c>
    </row>
    <row r="198" spans="1:5" s="11" customFormat="1" ht="78" customHeight="1">
      <c r="A198" s="241" t="s">
        <v>543</v>
      </c>
      <c r="B198" s="264" t="s">
        <v>633</v>
      </c>
      <c r="C198" s="264" t="s">
        <v>715</v>
      </c>
      <c r="D198" s="264"/>
      <c r="E198" s="265">
        <f>E199+E200</f>
        <v>161279</v>
      </c>
    </row>
    <row r="199" spans="1:5" s="11" customFormat="1" ht="35.25" customHeight="1">
      <c r="A199" s="195" t="s">
        <v>1000</v>
      </c>
      <c r="B199" s="263" t="s">
        <v>633</v>
      </c>
      <c r="C199" s="264" t="s">
        <v>715</v>
      </c>
      <c r="D199" s="264" t="s">
        <v>889</v>
      </c>
      <c r="E199" s="301">
        <v>158959</v>
      </c>
    </row>
    <row r="200" spans="1:5" s="11" customFormat="1" ht="35.25" customHeight="1">
      <c r="A200" s="195" t="s">
        <v>313</v>
      </c>
      <c r="B200" s="263" t="s">
        <v>633</v>
      </c>
      <c r="C200" s="262" t="s">
        <v>1011</v>
      </c>
      <c r="D200" s="264" t="s">
        <v>889</v>
      </c>
      <c r="E200" s="301">
        <v>2320</v>
      </c>
    </row>
    <row r="201" spans="1:5" s="11" customFormat="1" ht="45" customHeight="1">
      <c r="A201" s="241" t="s">
        <v>544</v>
      </c>
      <c r="B201" s="264" t="s">
        <v>633</v>
      </c>
      <c r="C201" s="264" t="s">
        <v>716</v>
      </c>
      <c r="D201" s="264"/>
      <c r="E201" s="265">
        <f>E202+E203+E204+E205+E206+E207</f>
        <v>146901.69999999998</v>
      </c>
    </row>
    <row r="202" spans="1:5" s="11" customFormat="1" ht="23.25" customHeight="1">
      <c r="A202" s="195" t="s">
        <v>1000</v>
      </c>
      <c r="B202" s="263" t="s">
        <v>633</v>
      </c>
      <c r="C202" s="264" t="s">
        <v>716</v>
      </c>
      <c r="D202" s="264" t="s">
        <v>889</v>
      </c>
      <c r="E202" s="265">
        <v>53532</v>
      </c>
    </row>
    <row r="203" spans="1:5" s="11" customFormat="1" ht="23.25" customHeight="1">
      <c r="A203" s="195" t="s">
        <v>313</v>
      </c>
      <c r="B203" s="263" t="s">
        <v>633</v>
      </c>
      <c r="C203" s="264" t="s">
        <v>910</v>
      </c>
      <c r="D203" s="264" t="s">
        <v>889</v>
      </c>
      <c r="E203" s="265">
        <v>45180</v>
      </c>
    </row>
    <row r="204" spans="1:5" s="11" customFormat="1" ht="24.75" customHeight="1">
      <c r="A204" s="195" t="s">
        <v>1174</v>
      </c>
      <c r="B204" s="263" t="s">
        <v>633</v>
      </c>
      <c r="C204" s="264" t="s">
        <v>1177</v>
      </c>
      <c r="D204" s="264" t="s">
        <v>889</v>
      </c>
      <c r="E204" s="265">
        <v>6997</v>
      </c>
    </row>
    <row r="205" spans="1:5" s="11" customFormat="1" ht="24.75" customHeight="1">
      <c r="A205" s="222" t="s">
        <v>1297</v>
      </c>
      <c r="B205" s="263" t="s">
        <v>633</v>
      </c>
      <c r="C205" s="264" t="s">
        <v>1298</v>
      </c>
      <c r="D205" s="264" t="s">
        <v>1130</v>
      </c>
      <c r="E205" s="301">
        <v>17186.400000000001</v>
      </c>
    </row>
    <row r="206" spans="1:5" s="11" customFormat="1" ht="24.75" customHeight="1">
      <c r="A206" s="222" t="s">
        <v>1299</v>
      </c>
      <c r="B206" s="263" t="s">
        <v>633</v>
      </c>
      <c r="C206" s="264" t="s">
        <v>1300</v>
      </c>
      <c r="D206" s="264" t="s">
        <v>1130</v>
      </c>
      <c r="E206" s="301">
        <v>17156.3</v>
      </c>
    </row>
    <row r="207" spans="1:5" s="11" customFormat="1" ht="24.75" customHeight="1">
      <c r="A207" s="222" t="s">
        <v>1301</v>
      </c>
      <c r="B207" s="263" t="s">
        <v>633</v>
      </c>
      <c r="C207" s="264" t="s">
        <v>1302</v>
      </c>
      <c r="D207" s="264" t="s">
        <v>1130</v>
      </c>
      <c r="E207" s="301">
        <v>6850</v>
      </c>
    </row>
    <row r="208" spans="1:5" s="11" customFormat="1" ht="39.75" customHeight="1">
      <c r="A208" s="192" t="s">
        <v>1232</v>
      </c>
      <c r="B208" s="292" t="s">
        <v>1140</v>
      </c>
      <c r="C208" s="262" t="s">
        <v>853</v>
      </c>
      <c r="D208" s="262" t="s">
        <v>421</v>
      </c>
      <c r="E208" s="300">
        <f>E209</f>
        <v>1000</v>
      </c>
    </row>
    <row r="209" spans="1:5" s="11" customFormat="1" ht="29.25" customHeight="1">
      <c r="A209" s="195" t="s">
        <v>460</v>
      </c>
      <c r="B209" s="336" t="s">
        <v>1140</v>
      </c>
      <c r="C209" s="264" t="s">
        <v>853</v>
      </c>
      <c r="D209" s="264" t="s">
        <v>421</v>
      </c>
      <c r="E209" s="265">
        <v>1000</v>
      </c>
    </row>
    <row r="210" spans="1:5" s="11" customFormat="1" ht="24.75" customHeight="1">
      <c r="A210" s="192" t="s">
        <v>800</v>
      </c>
      <c r="B210" s="262" t="s">
        <v>779</v>
      </c>
      <c r="C210" s="264"/>
      <c r="D210" s="264"/>
      <c r="E210" s="300">
        <f>SUM(E211,E218)</f>
        <v>71423.3</v>
      </c>
    </row>
    <row r="211" spans="1:5" s="11" customFormat="1" ht="39.75" customHeight="1">
      <c r="A211" s="234" t="s">
        <v>1251</v>
      </c>
      <c r="B211" s="262" t="s">
        <v>779</v>
      </c>
      <c r="C211" s="262" t="s">
        <v>647</v>
      </c>
      <c r="D211" s="264"/>
      <c r="E211" s="300">
        <f>SUM(E212)</f>
        <v>28095.3</v>
      </c>
    </row>
    <row r="212" spans="1:5" ht="30.75" customHeight="1">
      <c r="A212" s="195" t="s">
        <v>13</v>
      </c>
      <c r="B212" s="264" t="s">
        <v>779</v>
      </c>
      <c r="C212" s="264" t="s">
        <v>648</v>
      </c>
      <c r="D212" s="264"/>
      <c r="E212" s="265">
        <f>SUM(E213)</f>
        <v>28095.3</v>
      </c>
    </row>
    <row r="213" spans="1:5" ht="24" customHeight="1">
      <c r="A213" s="241" t="s">
        <v>744</v>
      </c>
      <c r="B213" s="264" t="s">
        <v>779</v>
      </c>
      <c r="C213" s="264" t="s">
        <v>745</v>
      </c>
      <c r="D213" s="264"/>
      <c r="E213" s="265">
        <f>SUM(E214)+E216+E217</f>
        <v>28095.3</v>
      </c>
    </row>
    <row r="214" spans="1:5" s="37" customFormat="1" ht="33.75" customHeight="1">
      <c r="A214" s="195" t="s">
        <v>14</v>
      </c>
      <c r="B214" s="264" t="s">
        <v>779</v>
      </c>
      <c r="C214" s="264" t="s">
        <v>746</v>
      </c>
      <c r="D214" s="264"/>
      <c r="E214" s="265">
        <f>SUM(E215)</f>
        <v>20688</v>
      </c>
    </row>
    <row r="215" spans="1:5" s="11" customFormat="1" ht="23.25" customHeight="1">
      <c r="A215" s="195" t="s">
        <v>313</v>
      </c>
      <c r="B215" s="264" t="s">
        <v>779</v>
      </c>
      <c r="C215" s="264" t="s">
        <v>746</v>
      </c>
      <c r="D215" s="264" t="s">
        <v>889</v>
      </c>
      <c r="E215" s="265">
        <v>20688</v>
      </c>
    </row>
    <row r="216" spans="1:5" s="11" customFormat="1" ht="23.25" customHeight="1">
      <c r="A216" s="195" t="s">
        <v>1183</v>
      </c>
      <c r="B216" s="263" t="s">
        <v>232</v>
      </c>
      <c r="C216" s="264" t="s">
        <v>1342</v>
      </c>
      <c r="D216" s="264" t="s">
        <v>1130</v>
      </c>
      <c r="E216" s="277">
        <v>7406.3</v>
      </c>
    </row>
    <row r="217" spans="1:5" s="11" customFormat="1" ht="23.25" customHeight="1">
      <c r="A217" s="195" t="s">
        <v>1128</v>
      </c>
      <c r="B217" s="263" t="s">
        <v>232</v>
      </c>
      <c r="C217" s="447" t="s">
        <v>1343</v>
      </c>
      <c r="D217" s="264" t="s">
        <v>1130</v>
      </c>
      <c r="E217" s="439">
        <v>1</v>
      </c>
    </row>
    <row r="218" spans="1:5" s="11" customFormat="1" ht="36.75" customHeight="1">
      <c r="A218" s="192" t="s">
        <v>432</v>
      </c>
      <c r="B218" s="262" t="s">
        <v>779</v>
      </c>
      <c r="C218" s="262" t="s">
        <v>650</v>
      </c>
      <c r="D218" s="262"/>
      <c r="E218" s="300">
        <f>SUM(E219)</f>
        <v>43328</v>
      </c>
    </row>
    <row r="219" spans="1:5" s="11" customFormat="1" ht="36.75" customHeight="1">
      <c r="A219" s="102" t="s">
        <v>677</v>
      </c>
      <c r="B219" s="264" t="s">
        <v>779</v>
      </c>
      <c r="C219" s="264" t="s">
        <v>717</v>
      </c>
      <c r="D219" s="262"/>
      <c r="E219" s="265">
        <f>E220+E222</f>
        <v>43328</v>
      </c>
    </row>
    <row r="220" spans="1:5" s="11" customFormat="1" ht="30.75" customHeight="1">
      <c r="A220" s="241" t="s">
        <v>896</v>
      </c>
      <c r="B220" s="264" t="s">
        <v>779</v>
      </c>
      <c r="C220" s="264" t="s">
        <v>718</v>
      </c>
      <c r="D220" s="264"/>
      <c r="E220" s="265">
        <f>E221</f>
        <v>20791</v>
      </c>
    </row>
    <row r="221" spans="1:5" s="11" customFormat="1" ht="30.75" customHeight="1">
      <c r="A221" s="195" t="s">
        <v>313</v>
      </c>
      <c r="B221" s="264" t="s">
        <v>779</v>
      </c>
      <c r="C221" s="264" t="s">
        <v>718</v>
      </c>
      <c r="D221" s="264" t="s">
        <v>889</v>
      </c>
      <c r="E221" s="265">
        <v>20791</v>
      </c>
    </row>
    <row r="222" spans="1:5" s="11" customFormat="1" ht="26.25" customHeight="1">
      <c r="A222" s="241" t="s">
        <v>895</v>
      </c>
      <c r="B222" s="264" t="s">
        <v>779</v>
      </c>
      <c r="C222" s="264" t="s">
        <v>890</v>
      </c>
      <c r="D222" s="264"/>
      <c r="E222" s="265">
        <f>SUM(E224)+E223</f>
        <v>22537</v>
      </c>
    </row>
    <row r="223" spans="1:5" s="11" customFormat="1" ht="26.25" customHeight="1">
      <c r="A223" s="195" t="s">
        <v>313</v>
      </c>
      <c r="B223" s="264" t="s">
        <v>779</v>
      </c>
      <c r="C223" s="264" t="s">
        <v>890</v>
      </c>
      <c r="D223" s="264" t="s">
        <v>889</v>
      </c>
      <c r="E223" s="265">
        <v>20745</v>
      </c>
    </row>
    <row r="224" spans="1:5" s="11" customFormat="1" ht="27.75" customHeight="1">
      <c r="A224" s="195" t="s">
        <v>1275</v>
      </c>
      <c r="B224" s="264" t="s">
        <v>779</v>
      </c>
      <c r="C224" s="264" t="s">
        <v>1172</v>
      </c>
      <c r="D224" s="264" t="s">
        <v>889</v>
      </c>
      <c r="E224" s="265">
        <v>1792</v>
      </c>
    </row>
    <row r="225" spans="1:5" s="11" customFormat="1" ht="30.75" customHeight="1">
      <c r="A225" s="192" t="s">
        <v>567</v>
      </c>
      <c r="B225" s="262" t="s">
        <v>225</v>
      </c>
      <c r="C225" s="262"/>
      <c r="D225" s="262"/>
      <c r="E225" s="300">
        <f>SUM(E226)</f>
        <v>650</v>
      </c>
    </row>
    <row r="226" spans="1:5" s="11" customFormat="1" ht="39" customHeight="1">
      <c r="A226" s="451" t="s">
        <v>776</v>
      </c>
      <c r="B226" s="262" t="s">
        <v>225</v>
      </c>
      <c r="C226" s="262" t="s">
        <v>651</v>
      </c>
      <c r="D226" s="262"/>
      <c r="E226" s="300">
        <f>SUM(E228)</f>
        <v>650</v>
      </c>
    </row>
    <row r="227" spans="1:5" s="39" customFormat="1" ht="36" customHeight="1">
      <c r="A227" s="222" t="s">
        <v>719</v>
      </c>
      <c r="B227" s="264" t="s">
        <v>225</v>
      </c>
      <c r="C227" s="264" t="s">
        <v>729</v>
      </c>
      <c r="D227" s="262"/>
      <c r="E227" s="265">
        <f>E228</f>
        <v>650</v>
      </c>
    </row>
    <row r="228" spans="1:5" s="39" customFormat="1" ht="31.5" customHeight="1">
      <c r="A228" s="102" t="s">
        <v>19</v>
      </c>
      <c r="B228" s="264" t="s">
        <v>225</v>
      </c>
      <c r="C228" s="264" t="s">
        <v>720</v>
      </c>
      <c r="D228" s="264"/>
      <c r="E228" s="265">
        <f>SUM(E229)</f>
        <v>650</v>
      </c>
    </row>
    <row r="229" spans="1:5" s="39" customFormat="1" ht="34.5" customHeight="1">
      <c r="A229" s="195" t="s">
        <v>422</v>
      </c>
      <c r="B229" s="264" t="s">
        <v>225</v>
      </c>
      <c r="C229" s="264" t="s">
        <v>720</v>
      </c>
      <c r="D229" s="264" t="s">
        <v>421</v>
      </c>
      <c r="E229" s="265">
        <v>650</v>
      </c>
    </row>
    <row r="230" spans="1:5" ht="27" customHeight="1">
      <c r="A230" s="192" t="s">
        <v>201</v>
      </c>
      <c r="B230" s="262" t="s">
        <v>146</v>
      </c>
      <c r="C230" s="262"/>
      <c r="D230" s="262"/>
      <c r="E230" s="300">
        <f>SUM(E236,E233)</f>
        <v>11757</v>
      </c>
    </row>
    <row r="231" spans="1:5" ht="47.25" customHeight="1">
      <c r="A231" s="192" t="s">
        <v>1229</v>
      </c>
      <c r="B231" s="262" t="s">
        <v>146</v>
      </c>
      <c r="C231" s="262" t="s">
        <v>652</v>
      </c>
      <c r="D231" s="262"/>
      <c r="E231" s="300">
        <f>SUM(E233)</f>
        <v>8540</v>
      </c>
    </row>
    <row r="232" spans="1:5" ht="34.5" customHeight="1">
      <c r="A232" s="102" t="s">
        <v>721</v>
      </c>
      <c r="B232" s="264" t="s">
        <v>146</v>
      </c>
      <c r="C232" s="264" t="s">
        <v>722</v>
      </c>
      <c r="D232" s="264"/>
      <c r="E232" s="265">
        <f>SUM(E233)</f>
        <v>8540</v>
      </c>
    </row>
    <row r="233" spans="1:5" ht="54.75" customHeight="1">
      <c r="A233" s="102" t="s">
        <v>433</v>
      </c>
      <c r="B233" s="264" t="s">
        <v>146</v>
      </c>
      <c r="C233" s="264" t="s">
        <v>722</v>
      </c>
      <c r="D233" s="264"/>
      <c r="E233" s="265">
        <f>SUM(E234:E235)</f>
        <v>8540</v>
      </c>
    </row>
    <row r="234" spans="1:5" ht="33" customHeight="1">
      <c r="A234" s="241" t="s">
        <v>314</v>
      </c>
      <c r="B234" s="264" t="s">
        <v>146</v>
      </c>
      <c r="C234" s="264" t="s">
        <v>722</v>
      </c>
      <c r="D234" s="264" t="s">
        <v>311</v>
      </c>
      <c r="E234" s="265">
        <v>6505</v>
      </c>
    </row>
    <row r="235" spans="1:5" ht="37.5" customHeight="1">
      <c r="A235" s="102" t="s">
        <v>422</v>
      </c>
      <c r="B235" s="264" t="s">
        <v>146</v>
      </c>
      <c r="C235" s="264" t="s">
        <v>722</v>
      </c>
      <c r="D235" s="264" t="s">
        <v>421</v>
      </c>
      <c r="E235" s="265">
        <v>2035</v>
      </c>
    </row>
    <row r="236" spans="1:5" ht="28.5" customHeight="1">
      <c r="A236" s="192" t="s">
        <v>538</v>
      </c>
      <c r="B236" s="262" t="s">
        <v>146</v>
      </c>
      <c r="C236" s="262" t="s">
        <v>654</v>
      </c>
      <c r="D236" s="262"/>
      <c r="E236" s="300">
        <f>SUM(E237)</f>
        <v>3217</v>
      </c>
    </row>
    <row r="237" spans="1:5" ht="33" customHeight="1">
      <c r="A237" s="219" t="s">
        <v>54</v>
      </c>
      <c r="B237" s="264" t="s">
        <v>146</v>
      </c>
      <c r="C237" s="264" t="s">
        <v>655</v>
      </c>
      <c r="D237" s="264"/>
      <c r="E237" s="265">
        <f>SUM(E240,E238)</f>
        <v>3217</v>
      </c>
    </row>
    <row r="238" spans="1:5" ht="41.25" customHeight="1">
      <c r="A238" s="102" t="s">
        <v>424</v>
      </c>
      <c r="B238" s="264" t="s">
        <v>146</v>
      </c>
      <c r="C238" s="264" t="s">
        <v>656</v>
      </c>
      <c r="D238" s="264"/>
      <c r="E238" s="265">
        <f>SUM(E239)</f>
        <v>2707</v>
      </c>
    </row>
    <row r="239" spans="1:5" ht="39" customHeight="1">
      <c r="A239" s="102" t="s">
        <v>426</v>
      </c>
      <c r="B239" s="264" t="s">
        <v>146</v>
      </c>
      <c r="C239" s="264" t="s">
        <v>656</v>
      </c>
      <c r="D239" s="264" t="s">
        <v>425</v>
      </c>
      <c r="E239" s="265">
        <v>2707</v>
      </c>
    </row>
    <row r="240" spans="1:5" ht="33" customHeight="1">
      <c r="A240" s="102" t="s">
        <v>377</v>
      </c>
      <c r="B240" s="264" t="s">
        <v>146</v>
      </c>
      <c r="C240" s="264" t="s">
        <v>657</v>
      </c>
      <c r="D240" s="264"/>
      <c r="E240" s="265">
        <f>SUM(E241)</f>
        <v>510</v>
      </c>
    </row>
    <row r="241" spans="1:5" ht="36.75" customHeight="1">
      <c r="A241" s="102" t="s">
        <v>422</v>
      </c>
      <c r="B241" s="264" t="s">
        <v>146</v>
      </c>
      <c r="C241" s="264" t="s">
        <v>657</v>
      </c>
      <c r="D241" s="264" t="s">
        <v>421</v>
      </c>
      <c r="E241" s="265">
        <v>510</v>
      </c>
    </row>
    <row r="242" spans="1:5" ht="28.5" customHeight="1">
      <c r="A242" s="192" t="s">
        <v>230</v>
      </c>
      <c r="B242" s="262" t="s">
        <v>231</v>
      </c>
      <c r="C242" s="262"/>
      <c r="D242" s="262"/>
      <c r="E242" s="300">
        <f>E243+E267</f>
        <v>72798.100000000006</v>
      </c>
    </row>
    <row r="243" spans="1:5" ht="29.25" customHeight="1">
      <c r="A243" s="192" t="s">
        <v>564</v>
      </c>
      <c r="B243" s="262" t="s">
        <v>232</v>
      </c>
      <c r="C243" s="262"/>
      <c r="D243" s="262"/>
      <c r="E243" s="300">
        <f>E244+E265</f>
        <v>64073.700000000004</v>
      </c>
    </row>
    <row r="244" spans="1:5" ht="49.5" customHeight="1">
      <c r="A244" s="234" t="s">
        <v>1251</v>
      </c>
      <c r="B244" s="262" t="s">
        <v>232</v>
      </c>
      <c r="C244" s="262" t="s">
        <v>647</v>
      </c>
      <c r="D244" s="262"/>
      <c r="E244" s="300">
        <f>E245</f>
        <v>62573.700000000004</v>
      </c>
    </row>
    <row r="245" spans="1:5" ht="41.25" customHeight="1">
      <c r="A245" s="234" t="s">
        <v>15</v>
      </c>
      <c r="B245" s="262" t="s">
        <v>232</v>
      </c>
      <c r="C245" s="262" t="s">
        <v>658</v>
      </c>
      <c r="D245" s="262"/>
      <c r="E245" s="300">
        <f>E246+E254+E259</f>
        <v>62573.700000000004</v>
      </c>
    </row>
    <row r="246" spans="1:5" ht="44.25" customHeight="1">
      <c r="A246" s="234" t="s">
        <v>741</v>
      </c>
      <c r="B246" s="262" t="s">
        <v>232</v>
      </c>
      <c r="C246" s="262" t="s">
        <v>735</v>
      </c>
      <c r="D246" s="262"/>
      <c r="E246" s="300">
        <f>SUM(E247,E249)</f>
        <v>35878.800000000003</v>
      </c>
    </row>
    <row r="247" spans="1:5" ht="48" customHeight="1">
      <c r="A247" s="241" t="s">
        <v>545</v>
      </c>
      <c r="B247" s="264" t="s">
        <v>232</v>
      </c>
      <c r="C247" s="264" t="s">
        <v>742</v>
      </c>
      <c r="D247" s="262"/>
      <c r="E247" s="300">
        <f>SUM(E248)</f>
        <v>27019</v>
      </c>
    </row>
    <row r="248" spans="1:5" ht="32.25" customHeight="1">
      <c r="A248" s="195" t="s">
        <v>313</v>
      </c>
      <c r="B248" s="264" t="s">
        <v>232</v>
      </c>
      <c r="C248" s="264" t="s">
        <v>742</v>
      </c>
      <c r="D248" s="264" t="s">
        <v>889</v>
      </c>
      <c r="E248" s="265">
        <v>27019</v>
      </c>
    </row>
    <row r="249" spans="1:5" ht="33" customHeight="1">
      <c r="A249" s="195" t="s">
        <v>16</v>
      </c>
      <c r="B249" s="264" t="s">
        <v>232</v>
      </c>
      <c r="C249" s="264" t="s">
        <v>743</v>
      </c>
      <c r="D249" s="262"/>
      <c r="E249" s="265">
        <f>SUM(E250)+E251</f>
        <v>8859.7999999999993</v>
      </c>
    </row>
    <row r="250" spans="1:5" ht="35.25" customHeight="1">
      <c r="A250" s="195" t="s">
        <v>313</v>
      </c>
      <c r="B250" s="263" t="s">
        <v>232</v>
      </c>
      <c r="C250" s="264" t="s">
        <v>743</v>
      </c>
      <c r="D250" s="264" t="s">
        <v>889</v>
      </c>
      <c r="E250" s="265">
        <v>8000</v>
      </c>
    </row>
    <row r="251" spans="1:5" ht="23.25" customHeight="1">
      <c r="A251" s="195" t="s">
        <v>1168</v>
      </c>
      <c r="B251" s="263" t="s">
        <v>232</v>
      </c>
      <c r="C251" s="264"/>
      <c r="D251" s="264"/>
      <c r="E251" s="265">
        <f>E252+E253</f>
        <v>859.8</v>
      </c>
    </row>
    <row r="252" spans="1:5" ht="16.5" customHeight="1">
      <c r="A252" s="195" t="s">
        <v>1183</v>
      </c>
      <c r="B252" s="263" t="s">
        <v>232</v>
      </c>
      <c r="C252" s="264" t="s">
        <v>1175</v>
      </c>
      <c r="D252" s="264" t="s">
        <v>1130</v>
      </c>
      <c r="E252" s="265">
        <v>858.8</v>
      </c>
    </row>
    <row r="253" spans="1:5" ht="21.75" customHeight="1">
      <c r="A253" s="195" t="s">
        <v>1128</v>
      </c>
      <c r="B253" s="263" t="s">
        <v>232</v>
      </c>
      <c r="C253" s="264" t="s">
        <v>1176</v>
      </c>
      <c r="D253" s="264" t="s">
        <v>1130</v>
      </c>
      <c r="E253" s="265">
        <v>1</v>
      </c>
    </row>
    <row r="254" spans="1:5" ht="21" customHeight="1">
      <c r="A254" s="234" t="s">
        <v>740</v>
      </c>
      <c r="B254" s="262" t="s">
        <v>232</v>
      </c>
      <c r="C254" s="262" t="s">
        <v>736</v>
      </c>
      <c r="D254" s="264"/>
      <c r="E254" s="300">
        <f>E255+E257+E258</f>
        <v>7494.9</v>
      </c>
    </row>
    <row r="255" spans="1:5" ht="23.25" customHeight="1">
      <c r="A255" s="195" t="s">
        <v>17</v>
      </c>
      <c r="B255" s="264" t="s">
        <v>232</v>
      </c>
      <c r="C255" s="264" t="s">
        <v>749</v>
      </c>
      <c r="D255" s="262"/>
      <c r="E255" s="265">
        <f>SUM(E256)</f>
        <v>5620</v>
      </c>
    </row>
    <row r="256" spans="1:5" ht="27" customHeight="1">
      <c r="A256" s="195" t="s">
        <v>313</v>
      </c>
      <c r="B256" s="264" t="s">
        <v>232</v>
      </c>
      <c r="C256" s="264" t="s">
        <v>749</v>
      </c>
      <c r="D256" s="264" t="s">
        <v>889</v>
      </c>
      <c r="E256" s="265">
        <v>5620</v>
      </c>
    </row>
    <row r="257" spans="1:5" ht="27" customHeight="1">
      <c r="A257" s="195" t="s">
        <v>1183</v>
      </c>
      <c r="B257" s="263" t="s">
        <v>232</v>
      </c>
      <c r="C257" s="264" t="s">
        <v>1352</v>
      </c>
      <c r="D257" s="264" t="s">
        <v>312</v>
      </c>
      <c r="E257" s="265">
        <v>1873.9</v>
      </c>
    </row>
    <row r="258" spans="1:5" ht="27" customHeight="1">
      <c r="A258" s="195" t="s">
        <v>1128</v>
      </c>
      <c r="B258" s="263" t="s">
        <v>232</v>
      </c>
      <c r="C258" s="264" t="s">
        <v>1353</v>
      </c>
      <c r="D258" s="264" t="s">
        <v>312</v>
      </c>
      <c r="E258" s="265">
        <v>1</v>
      </c>
    </row>
    <row r="259" spans="1:5" ht="36" customHeight="1">
      <c r="A259" s="234" t="s">
        <v>737</v>
      </c>
      <c r="B259" s="262" t="s">
        <v>232</v>
      </c>
      <c r="C259" s="262" t="s">
        <v>739</v>
      </c>
      <c r="D259" s="264"/>
      <c r="E259" s="300">
        <f>E260</f>
        <v>19200</v>
      </c>
    </row>
    <row r="260" spans="1:5" s="49" customFormat="1" ht="28.5" customHeight="1">
      <c r="A260" s="195" t="s">
        <v>18</v>
      </c>
      <c r="B260" s="264" t="s">
        <v>232</v>
      </c>
      <c r="C260" s="264" t="s">
        <v>738</v>
      </c>
      <c r="D260" s="262"/>
      <c r="E260" s="265">
        <v>19200</v>
      </c>
    </row>
    <row r="261" spans="1:5" ht="32.25" customHeight="1">
      <c r="A261" s="195" t="s">
        <v>313</v>
      </c>
      <c r="B261" s="263" t="s">
        <v>232</v>
      </c>
      <c r="C261" s="264" t="s">
        <v>738</v>
      </c>
      <c r="D261" s="264" t="s">
        <v>889</v>
      </c>
      <c r="E261" s="265">
        <v>19200</v>
      </c>
    </row>
    <row r="262" spans="1:5" ht="32.25" hidden="1" customHeight="1">
      <c r="A262" s="195" t="s">
        <v>1167</v>
      </c>
      <c r="B262" s="263" t="s">
        <v>232</v>
      </c>
      <c r="C262" s="264"/>
      <c r="D262" s="264"/>
      <c r="E262" s="265"/>
    </row>
    <row r="263" spans="1:5" ht="32.25" hidden="1" customHeight="1">
      <c r="A263" s="195" t="s">
        <v>1183</v>
      </c>
      <c r="B263" s="263" t="s">
        <v>232</v>
      </c>
      <c r="C263" s="264" t="s">
        <v>1166</v>
      </c>
      <c r="D263" s="264" t="s">
        <v>1130</v>
      </c>
      <c r="E263" s="265"/>
    </row>
    <row r="264" spans="1:5" ht="32.25" hidden="1" customHeight="1">
      <c r="A264" s="195" t="s">
        <v>1128</v>
      </c>
      <c r="B264" s="263" t="s">
        <v>232</v>
      </c>
      <c r="C264" s="264" t="s">
        <v>1129</v>
      </c>
      <c r="D264" s="264" t="s">
        <v>1130</v>
      </c>
      <c r="E264" s="265"/>
    </row>
    <row r="265" spans="1:5" ht="42" customHeight="1">
      <c r="A265" s="192" t="s">
        <v>1232</v>
      </c>
      <c r="B265" s="261" t="s">
        <v>232</v>
      </c>
      <c r="C265" s="262" t="s">
        <v>853</v>
      </c>
      <c r="D265" s="262"/>
      <c r="E265" s="300">
        <f>E266</f>
        <v>1500</v>
      </c>
    </row>
    <row r="266" spans="1:5" ht="32.25" customHeight="1">
      <c r="A266" s="195" t="s">
        <v>460</v>
      </c>
      <c r="B266" s="263" t="s">
        <v>232</v>
      </c>
      <c r="C266" s="264" t="s">
        <v>853</v>
      </c>
      <c r="D266" s="264" t="s">
        <v>421</v>
      </c>
      <c r="E266" s="265">
        <v>1500</v>
      </c>
    </row>
    <row r="267" spans="1:5" ht="32.25" customHeight="1">
      <c r="A267" s="237" t="s">
        <v>310</v>
      </c>
      <c r="B267" s="262" t="s">
        <v>233</v>
      </c>
      <c r="C267" s="264"/>
      <c r="D267" s="264"/>
      <c r="E267" s="300">
        <f>E268+E271+E277</f>
        <v>8724.4</v>
      </c>
    </row>
    <row r="268" spans="1:5" ht="32.25" customHeight="1">
      <c r="A268" s="192" t="s">
        <v>904</v>
      </c>
      <c r="B268" s="262" t="s">
        <v>233</v>
      </c>
      <c r="C268" s="262" t="s">
        <v>905</v>
      </c>
      <c r="D268" s="262"/>
      <c r="E268" s="300">
        <f>E269</f>
        <v>5800</v>
      </c>
    </row>
    <row r="269" spans="1:5" ht="32.25" customHeight="1">
      <c r="A269" s="195" t="s">
        <v>906</v>
      </c>
      <c r="B269" s="264" t="s">
        <v>233</v>
      </c>
      <c r="C269" s="264" t="s">
        <v>905</v>
      </c>
      <c r="D269" s="264"/>
      <c r="E269" s="265">
        <f>E270</f>
        <v>5800</v>
      </c>
    </row>
    <row r="270" spans="1:5" ht="32.25" customHeight="1">
      <c r="A270" s="195" t="s">
        <v>313</v>
      </c>
      <c r="B270" s="264" t="s">
        <v>233</v>
      </c>
      <c r="C270" s="264" t="s">
        <v>905</v>
      </c>
      <c r="D270" s="264" t="s">
        <v>889</v>
      </c>
      <c r="E270" s="265">
        <v>5800</v>
      </c>
    </row>
    <row r="271" spans="1:5" ht="30" customHeight="1">
      <c r="A271" s="192" t="s">
        <v>538</v>
      </c>
      <c r="B271" s="262" t="s">
        <v>233</v>
      </c>
      <c r="C271" s="262" t="s">
        <v>496</v>
      </c>
      <c r="D271" s="262"/>
      <c r="E271" s="300">
        <f>SUM(E272)</f>
        <v>1665</v>
      </c>
    </row>
    <row r="272" spans="1:5" ht="36" customHeight="1">
      <c r="A272" s="219" t="s">
        <v>436</v>
      </c>
      <c r="B272" s="264" t="s">
        <v>233</v>
      </c>
      <c r="C272" s="264" t="s">
        <v>659</v>
      </c>
      <c r="D272" s="264"/>
      <c r="E272" s="265">
        <f>SUM(E273,E275)</f>
        <v>1665</v>
      </c>
    </row>
    <row r="273" spans="1:5" ht="40.5" customHeight="1">
      <c r="A273" s="102" t="s">
        <v>424</v>
      </c>
      <c r="B273" s="264" t="s">
        <v>233</v>
      </c>
      <c r="C273" s="264" t="s">
        <v>660</v>
      </c>
      <c r="D273" s="264"/>
      <c r="E273" s="265">
        <f>SUM(E274)</f>
        <v>1650</v>
      </c>
    </row>
    <row r="274" spans="1:5" ht="29.25" customHeight="1">
      <c r="A274" s="102" t="s">
        <v>426</v>
      </c>
      <c r="B274" s="264" t="s">
        <v>233</v>
      </c>
      <c r="C274" s="264" t="s">
        <v>660</v>
      </c>
      <c r="D274" s="264" t="s">
        <v>425</v>
      </c>
      <c r="E274" s="265">
        <v>1650</v>
      </c>
    </row>
    <row r="275" spans="1:5" ht="38.25" customHeight="1">
      <c r="A275" s="102" t="s">
        <v>377</v>
      </c>
      <c r="B275" s="264" t="s">
        <v>233</v>
      </c>
      <c r="C275" s="264" t="s">
        <v>661</v>
      </c>
      <c r="D275" s="264"/>
      <c r="E275" s="265">
        <f>SUM(E276)</f>
        <v>15</v>
      </c>
    </row>
    <row r="276" spans="1:5" ht="29.25" customHeight="1">
      <c r="A276" s="102" t="s">
        <v>422</v>
      </c>
      <c r="B276" s="264" t="s">
        <v>233</v>
      </c>
      <c r="C276" s="264" t="s">
        <v>661</v>
      </c>
      <c r="D276" s="264" t="s">
        <v>421</v>
      </c>
      <c r="E276" s="265">
        <v>15</v>
      </c>
    </row>
    <row r="277" spans="1:5" ht="45" customHeight="1">
      <c r="A277" s="234" t="s">
        <v>1252</v>
      </c>
      <c r="B277" s="264" t="s">
        <v>233</v>
      </c>
      <c r="C277" s="264" t="s">
        <v>1136</v>
      </c>
      <c r="D277" s="264"/>
      <c r="E277" s="300">
        <f>E278+E279</f>
        <v>1259.4000000000001</v>
      </c>
    </row>
    <row r="278" spans="1:5" ht="47.25" customHeight="1">
      <c r="A278" s="102" t="s">
        <v>1138</v>
      </c>
      <c r="B278" s="264" t="s">
        <v>233</v>
      </c>
      <c r="C278" s="264" t="s">
        <v>1135</v>
      </c>
      <c r="D278" s="264" t="s">
        <v>421</v>
      </c>
      <c r="E278" s="265">
        <v>1258.4000000000001</v>
      </c>
    </row>
    <row r="279" spans="1:5" ht="47.25" customHeight="1">
      <c r="A279" s="102" t="s">
        <v>1139</v>
      </c>
      <c r="B279" s="264" t="s">
        <v>233</v>
      </c>
      <c r="C279" s="264" t="s">
        <v>1137</v>
      </c>
      <c r="D279" s="264" t="s">
        <v>421</v>
      </c>
      <c r="E279" s="265">
        <v>1</v>
      </c>
    </row>
    <row r="280" spans="1:5" ht="46.5" customHeight="1">
      <c r="A280" s="192" t="s">
        <v>276</v>
      </c>
      <c r="B280" s="262" t="s">
        <v>485</v>
      </c>
      <c r="C280" s="262"/>
      <c r="D280" s="262"/>
      <c r="E280" s="300">
        <f>SUM(E281,E286,E307,E313)</f>
        <v>19876.2</v>
      </c>
    </row>
    <row r="281" spans="1:5" ht="33.75" customHeight="1">
      <c r="A281" s="237" t="s">
        <v>1224</v>
      </c>
      <c r="B281" s="262" t="s">
        <v>602</v>
      </c>
      <c r="C281" s="262"/>
      <c r="D281" s="262"/>
      <c r="E281" s="300">
        <f>SUM(E282)</f>
        <v>7300</v>
      </c>
    </row>
    <row r="282" spans="1:5" s="11" customFormat="1" ht="28.5" customHeight="1">
      <c r="A282" s="192" t="s">
        <v>470</v>
      </c>
      <c r="B282" s="262" t="s">
        <v>602</v>
      </c>
      <c r="C282" s="262"/>
      <c r="D282" s="262"/>
      <c r="E282" s="300">
        <f>SUM(E283)</f>
        <v>7300</v>
      </c>
    </row>
    <row r="283" spans="1:5" s="11" customFormat="1" ht="36.75" customHeight="1">
      <c r="A283" s="219" t="s">
        <v>821</v>
      </c>
      <c r="B283" s="262" t="s">
        <v>602</v>
      </c>
      <c r="C283" s="264" t="s">
        <v>820</v>
      </c>
      <c r="D283" s="262"/>
      <c r="E283" s="300">
        <f>SUM(E284)</f>
        <v>7300</v>
      </c>
    </row>
    <row r="284" spans="1:5" ht="30.75" customHeight="1">
      <c r="A284" s="102" t="s">
        <v>546</v>
      </c>
      <c r="B284" s="264" t="s">
        <v>602</v>
      </c>
      <c r="C284" s="264" t="s">
        <v>819</v>
      </c>
      <c r="D284" s="264"/>
      <c r="E284" s="265">
        <f>SUM(E285)</f>
        <v>7300</v>
      </c>
    </row>
    <row r="285" spans="1:5" ht="34.5" customHeight="1">
      <c r="A285" s="102" t="s">
        <v>316</v>
      </c>
      <c r="B285" s="264" t="s">
        <v>602</v>
      </c>
      <c r="C285" s="264" t="s">
        <v>819</v>
      </c>
      <c r="D285" s="264" t="s">
        <v>903</v>
      </c>
      <c r="E285" s="265">
        <v>7300</v>
      </c>
    </row>
    <row r="286" spans="1:5" ht="34.5" customHeight="1">
      <c r="A286" s="192" t="s">
        <v>242</v>
      </c>
      <c r="B286" s="262" t="s">
        <v>228</v>
      </c>
      <c r="C286" s="262"/>
      <c r="D286" s="262"/>
      <c r="E286" s="300">
        <f>SUM(E287,E293)</f>
        <v>5376.2</v>
      </c>
    </row>
    <row r="287" spans="1:5" ht="38.25" customHeight="1">
      <c r="A287" s="192" t="s">
        <v>1231</v>
      </c>
      <c r="B287" s="262" t="s">
        <v>228</v>
      </c>
      <c r="C287" s="262" t="s">
        <v>662</v>
      </c>
      <c r="D287" s="262"/>
      <c r="E287" s="300">
        <f>E288</f>
        <v>3500</v>
      </c>
    </row>
    <row r="288" spans="1:5" ht="36.75" customHeight="1">
      <c r="A288" s="102" t="s">
        <v>686</v>
      </c>
      <c r="B288" s="264" t="s">
        <v>228</v>
      </c>
      <c r="C288" s="264" t="s">
        <v>723</v>
      </c>
      <c r="D288" s="262"/>
      <c r="E288" s="300">
        <f>SUM(E289)+E291</f>
        <v>3500</v>
      </c>
    </row>
    <row r="289" spans="1:5" ht="36.75" customHeight="1">
      <c r="A289" s="102" t="s">
        <v>21</v>
      </c>
      <c r="B289" s="264" t="s">
        <v>228</v>
      </c>
      <c r="C289" s="264" t="s">
        <v>915</v>
      </c>
      <c r="D289" s="262"/>
      <c r="E289" s="300">
        <f>SUM(E290)</f>
        <v>3500</v>
      </c>
    </row>
    <row r="290" spans="1:5" s="11" customFormat="1" ht="31.5" customHeight="1">
      <c r="A290" s="209" t="s">
        <v>319</v>
      </c>
      <c r="B290" s="264" t="s">
        <v>228</v>
      </c>
      <c r="C290" s="264" t="s">
        <v>915</v>
      </c>
      <c r="D290" s="264" t="s">
        <v>317</v>
      </c>
      <c r="E290" s="265">
        <v>3500</v>
      </c>
    </row>
    <row r="291" spans="1:5" s="11" customFormat="1" ht="31.5" hidden="1" customHeight="1">
      <c r="A291" s="273" t="s">
        <v>902</v>
      </c>
      <c r="B291" s="263" t="s">
        <v>228</v>
      </c>
      <c r="C291" s="264" t="s">
        <v>1164</v>
      </c>
      <c r="D291" s="264"/>
      <c r="E291" s="265">
        <f>E292</f>
        <v>0</v>
      </c>
    </row>
    <row r="292" spans="1:5" s="11" customFormat="1" ht="31.5" hidden="1" customHeight="1">
      <c r="A292" s="209" t="s">
        <v>319</v>
      </c>
      <c r="B292" s="263" t="s">
        <v>228</v>
      </c>
      <c r="C292" s="264" t="s">
        <v>1164</v>
      </c>
      <c r="D292" s="264" t="s">
        <v>317</v>
      </c>
      <c r="E292" s="265">
        <v>0</v>
      </c>
    </row>
    <row r="293" spans="1:5" s="11" customFormat="1" ht="38.25" customHeight="1">
      <c r="A293" s="451" t="s">
        <v>1254</v>
      </c>
      <c r="B293" s="262" t="s">
        <v>228</v>
      </c>
      <c r="C293" s="262" t="s">
        <v>533</v>
      </c>
      <c r="D293" s="262"/>
      <c r="E293" s="300">
        <f>SUM(E294)</f>
        <v>1876.2</v>
      </c>
    </row>
    <row r="294" spans="1:5" s="11" customFormat="1" ht="25.5" customHeight="1">
      <c r="A294" s="272" t="s">
        <v>20</v>
      </c>
      <c r="B294" s="264" t="s">
        <v>228</v>
      </c>
      <c r="C294" s="264" t="s">
        <v>663</v>
      </c>
      <c r="D294" s="264"/>
      <c r="E294" s="265">
        <f>SUM(E296)</f>
        <v>1876.2</v>
      </c>
    </row>
    <row r="295" spans="1:5" s="11" customFormat="1" ht="29.25" customHeight="1">
      <c r="A295" s="222" t="s">
        <v>730</v>
      </c>
      <c r="B295" s="264" t="s">
        <v>228</v>
      </c>
      <c r="C295" s="264" t="s">
        <v>731</v>
      </c>
      <c r="D295" s="264"/>
      <c r="E295" s="265">
        <f>E296</f>
        <v>1876.2</v>
      </c>
    </row>
    <row r="296" spans="1:5" ht="54" customHeight="1">
      <c r="A296" s="102" t="s">
        <v>9</v>
      </c>
      <c r="B296" s="264" t="s">
        <v>228</v>
      </c>
      <c r="C296" s="264" t="s">
        <v>732</v>
      </c>
      <c r="D296" s="264"/>
      <c r="E296" s="265">
        <f>SUM(E297)</f>
        <v>1876.2</v>
      </c>
    </row>
    <row r="297" spans="1:5" s="11" customFormat="1" ht="27" customHeight="1">
      <c r="A297" s="102" t="s">
        <v>313</v>
      </c>
      <c r="B297" s="264" t="s">
        <v>228</v>
      </c>
      <c r="C297" s="264" t="s">
        <v>732</v>
      </c>
      <c r="D297" s="264" t="s">
        <v>889</v>
      </c>
      <c r="E297" s="265">
        <v>1876.2</v>
      </c>
    </row>
    <row r="298" spans="1:5" s="11" customFormat="1" ht="67.5" hidden="1" customHeight="1">
      <c r="A298" s="234" t="s">
        <v>838</v>
      </c>
      <c r="B298" s="262" t="s">
        <v>228</v>
      </c>
      <c r="C298" s="262" t="s">
        <v>519</v>
      </c>
      <c r="D298" s="264"/>
      <c r="E298" s="300">
        <f>E299</f>
        <v>0</v>
      </c>
    </row>
    <row r="299" spans="1:5" s="49" customFormat="1" ht="47.25" hidden="1" customHeight="1">
      <c r="A299" s="451" t="s">
        <v>872</v>
      </c>
      <c r="B299" s="262" t="s">
        <v>228</v>
      </c>
      <c r="C299" s="262" t="s">
        <v>839</v>
      </c>
      <c r="D299" s="262"/>
      <c r="E299" s="300">
        <f>E300</f>
        <v>0</v>
      </c>
    </row>
    <row r="300" spans="1:5" s="49" customFormat="1" ht="50.25" hidden="1" customHeight="1">
      <c r="A300" s="222" t="s">
        <v>682</v>
      </c>
      <c r="B300" s="264" t="s">
        <v>228</v>
      </c>
      <c r="C300" s="264" t="s">
        <v>840</v>
      </c>
      <c r="D300" s="262"/>
      <c r="E300" s="265">
        <f>SUM(E301)</f>
        <v>0</v>
      </c>
    </row>
    <row r="301" spans="1:5" s="11" customFormat="1" ht="45" hidden="1" customHeight="1">
      <c r="A301" s="209" t="s">
        <v>870</v>
      </c>
      <c r="B301" s="263" t="s">
        <v>228</v>
      </c>
      <c r="C301" s="264" t="s">
        <v>917</v>
      </c>
      <c r="D301" s="264"/>
      <c r="E301" s="265">
        <f>E302</f>
        <v>0</v>
      </c>
    </row>
    <row r="302" spans="1:5" ht="34.5" hidden="1" customHeight="1">
      <c r="A302" s="209" t="s">
        <v>319</v>
      </c>
      <c r="B302" s="263" t="s">
        <v>228</v>
      </c>
      <c r="C302" s="264" t="s">
        <v>917</v>
      </c>
      <c r="D302" s="264" t="s">
        <v>317</v>
      </c>
      <c r="E302" s="265">
        <v>0</v>
      </c>
    </row>
    <row r="303" spans="1:5" s="49" customFormat="1" ht="45" hidden="1" customHeight="1">
      <c r="A303" s="192" t="s">
        <v>875</v>
      </c>
      <c r="B303" s="262" t="s">
        <v>228</v>
      </c>
      <c r="C303" s="262" t="s">
        <v>856</v>
      </c>
      <c r="D303" s="264"/>
      <c r="E303" s="300">
        <f>E304</f>
        <v>0</v>
      </c>
    </row>
    <row r="304" spans="1:5" ht="60.75" hidden="1" customHeight="1">
      <c r="A304" s="192" t="s">
        <v>854</v>
      </c>
      <c r="B304" s="264" t="s">
        <v>228</v>
      </c>
      <c r="C304" s="262" t="s">
        <v>857</v>
      </c>
      <c r="D304" s="264"/>
      <c r="E304" s="265">
        <f>E305</f>
        <v>0</v>
      </c>
    </row>
    <row r="305" spans="1:5" ht="34.5" hidden="1" customHeight="1">
      <c r="A305" s="102" t="s">
        <v>855</v>
      </c>
      <c r="B305" s="264" t="s">
        <v>228</v>
      </c>
      <c r="C305" s="264" t="s">
        <v>858</v>
      </c>
      <c r="D305" s="264"/>
      <c r="E305" s="265">
        <f>E306</f>
        <v>0</v>
      </c>
    </row>
    <row r="306" spans="1:5" ht="39" hidden="1" customHeight="1">
      <c r="A306" s="102" t="s">
        <v>422</v>
      </c>
      <c r="B306" s="264" t="s">
        <v>228</v>
      </c>
      <c r="C306" s="264" t="s">
        <v>858</v>
      </c>
      <c r="D306" s="264" t="s">
        <v>421</v>
      </c>
      <c r="E306" s="265">
        <v>0</v>
      </c>
    </row>
    <row r="307" spans="1:5" ht="18.75" customHeight="1">
      <c r="A307" s="213" t="s">
        <v>241</v>
      </c>
      <c r="B307" s="262" t="s">
        <v>223</v>
      </c>
      <c r="C307" s="262"/>
      <c r="D307" s="262"/>
      <c r="E307" s="300">
        <f>SUM(E308)</f>
        <v>3200</v>
      </c>
    </row>
    <row r="308" spans="1:5" ht="30.75" customHeight="1">
      <c r="A308" s="451" t="s">
        <v>1254</v>
      </c>
      <c r="B308" s="262" t="s">
        <v>223</v>
      </c>
      <c r="C308" s="262" t="s">
        <v>533</v>
      </c>
      <c r="D308" s="264"/>
      <c r="E308" s="300">
        <f>SUM(E309)</f>
        <v>3200</v>
      </c>
    </row>
    <row r="309" spans="1:5" s="49" customFormat="1" ht="20.25" customHeight="1">
      <c r="A309" s="222" t="s">
        <v>74</v>
      </c>
      <c r="B309" s="264" t="s">
        <v>223</v>
      </c>
      <c r="C309" s="264" t="s">
        <v>664</v>
      </c>
      <c r="D309" s="264"/>
      <c r="E309" s="265">
        <f>SUM(E311)</f>
        <v>3200</v>
      </c>
    </row>
    <row r="310" spans="1:5" s="49" customFormat="1" ht="30.75" customHeight="1">
      <c r="A310" s="222" t="s">
        <v>730</v>
      </c>
      <c r="B310" s="264" t="s">
        <v>223</v>
      </c>
      <c r="C310" s="264" t="s">
        <v>733</v>
      </c>
      <c r="D310" s="264"/>
      <c r="E310" s="265">
        <f>SUM(E311)</f>
        <v>3200</v>
      </c>
    </row>
    <row r="311" spans="1:5" ht="75.75" customHeight="1">
      <c r="A311" s="102" t="s">
        <v>547</v>
      </c>
      <c r="B311" s="264" t="s">
        <v>223</v>
      </c>
      <c r="C311" s="264" t="s">
        <v>734</v>
      </c>
      <c r="D311" s="262"/>
      <c r="E311" s="265">
        <f>SUM(E312)</f>
        <v>3200</v>
      </c>
    </row>
    <row r="312" spans="1:5" ht="25.5" customHeight="1">
      <c r="A312" s="102" t="s">
        <v>313</v>
      </c>
      <c r="B312" s="264" t="s">
        <v>223</v>
      </c>
      <c r="C312" s="264" t="s">
        <v>734</v>
      </c>
      <c r="D312" s="264" t="s">
        <v>827</v>
      </c>
      <c r="E312" s="265">
        <v>3200</v>
      </c>
    </row>
    <row r="313" spans="1:5" ht="35.25" customHeight="1">
      <c r="A313" s="192" t="s">
        <v>173</v>
      </c>
      <c r="B313" s="262" t="s">
        <v>621</v>
      </c>
      <c r="C313" s="262"/>
      <c r="D313" s="262"/>
      <c r="E313" s="300">
        <f>E314</f>
        <v>4000</v>
      </c>
    </row>
    <row r="314" spans="1:5" ht="33.75" customHeight="1">
      <c r="A314" s="237" t="s">
        <v>1253</v>
      </c>
      <c r="B314" s="262" t="s">
        <v>621</v>
      </c>
      <c r="C314" s="262" t="s">
        <v>520</v>
      </c>
      <c r="D314" s="262"/>
      <c r="E314" s="300">
        <f>SUM(E316,E318,E320,E323)</f>
        <v>4000</v>
      </c>
    </row>
    <row r="315" spans="1:5" ht="35.25" customHeight="1">
      <c r="A315" s="219" t="s">
        <v>822</v>
      </c>
      <c r="B315" s="264" t="s">
        <v>621</v>
      </c>
      <c r="C315" s="264" t="s">
        <v>725</v>
      </c>
      <c r="D315" s="262"/>
      <c r="E315" s="300">
        <f>E316+E318</f>
        <v>3400</v>
      </c>
    </row>
    <row r="316" spans="1:5" ht="35.25" customHeight="1">
      <c r="A316" s="219" t="s">
        <v>535</v>
      </c>
      <c r="B316" s="264" t="s">
        <v>621</v>
      </c>
      <c r="C316" s="264" t="s">
        <v>726</v>
      </c>
      <c r="D316" s="262"/>
      <c r="E316" s="300">
        <f>SUM(E317)</f>
        <v>800</v>
      </c>
    </row>
    <row r="317" spans="1:5" s="49" customFormat="1" ht="39" customHeight="1">
      <c r="A317" s="195" t="s">
        <v>422</v>
      </c>
      <c r="B317" s="264" t="s">
        <v>621</v>
      </c>
      <c r="C317" s="264" t="s">
        <v>726</v>
      </c>
      <c r="D317" s="264" t="s">
        <v>421</v>
      </c>
      <c r="E317" s="265">
        <v>800</v>
      </c>
    </row>
    <row r="318" spans="1:5" ht="38.25" customHeight="1">
      <c r="A318" s="243" t="s">
        <v>536</v>
      </c>
      <c r="B318" s="264" t="s">
        <v>621</v>
      </c>
      <c r="C318" s="264" t="s">
        <v>727</v>
      </c>
      <c r="D318" s="262"/>
      <c r="E318" s="300">
        <f>SUM(E319)</f>
        <v>2600</v>
      </c>
    </row>
    <row r="319" spans="1:5" s="9" customFormat="1" ht="27" customHeight="1">
      <c r="A319" s="242" t="s">
        <v>553</v>
      </c>
      <c r="B319" s="264" t="s">
        <v>621</v>
      </c>
      <c r="C319" s="264" t="s">
        <v>727</v>
      </c>
      <c r="D319" s="264" t="s">
        <v>578</v>
      </c>
      <c r="E319" s="265">
        <v>2600</v>
      </c>
    </row>
    <row r="320" spans="1:5" s="9" customFormat="1" ht="34.5" customHeight="1">
      <c r="A320" s="219" t="s">
        <v>823</v>
      </c>
      <c r="B320" s="264" t="s">
        <v>621</v>
      </c>
      <c r="C320" s="264" t="s">
        <v>825</v>
      </c>
      <c r="D320" s="264"/>
      <c r="E320" s="300">
        <v>100</v>
      </c>
    </row>
    <row r="321" spans="1:5" ht="32.25" customHeight="1">
      <c r="A321" s="243" t="s">
        <v>824</v>
      </c>
      <c r="B321" s="264" t="s">
        <v>621</v>
      </c>
      <c r="C321" s="264" t="s">
        <v>826</v>
      </c>
      <c r="D321" s="264"/>
      <c r="E321" s="265">
        <v>100</v>
      </c>
    </row>
    <row r="322" spans="1:5" s="11" customFormat="1" ht="33.75" customHeight="1">
      <c r="A322" s="195" t="s">
        <v>422</v>
      </c>
      <c r="B322" s="264" t="s">
        <v>621</v>
      </c>
      <c r="C322" s="264" t="s">
        <v>826</v>
      </c>
      <c r="D322" s="264" t="s">
        <v>421</v>
      </c>
      <c r="E322" s="265">
        <v>100</v>
      </c>
    </row>
    <row r="323" spans="1:5" s="11" customFormat="1" ht="33.75" customHeight="1">
      <c r="A323" s="243" t="s">
        <v>1144</v>
      </c>
      <c r="B323" s="262" t="s">
        <v>621</v>
      </c>
      <c r="C323" s="262" t="s">
        <v>1143</v>
      </c>
      <c r="D323" s="262"/>
      <c r="E323" s="300">
        <f>E324</f>
        <v>500</v>
      </c>
    </row>
    <row r="324" spans="1:5" s="11" customFormat="1" ht="33.75" customHeight="1">
      <c r="A324" s="195" t="s">
        <v>422</v>
      </c>
      <c r="B324" s="264" t="s">
        <v>621</v>
      </c>
      <c r="C324" s="264" t="s">
        <v>1143</v>
      </c>
      <c r="D324" s="264" t="s">
        <v>421</v>
      </c>
      <c r="E324" s="265">
        <v>500</v>
      </c>
    </row>
    <row r="325" spans="1:5" ht="24.75" customHeight="1">
      <c r="A325" s="192" t="s">
        <v>349</v>
      </c>
      <c r="B325" s="262" t="s">
        <v>226</v>
      </c>
      <c r="C325" s="262"/>
      <c r="D325" s="262"/>
      <c r="E325" s="300">
        <f>E326</f>
        <v>17694</v>
      </c>
    </row>
    <row r="326" spans="1:5" ht="32.25" customHeight="1">
      <c r="A326" s="192" t="s">
        <v>227</v>
      </c>
      <c r="B326" s="262" t="s">
        <v>626</v>
      </c>
      <c r="C326" s="262"/>
      <c r="D326" s="262"/>
      <c r="E326" s="300">
        <f>SUM(E327)+E336</f>
        <v>17694</v>
      </c>
    </row>
    <row r="327" spans="1:5" ht="51.75" customHeight="1">
      <c r="A327" s="451" t="s">
        <v>1227</v>
      </c>
      <c r="B327" s="262" t="s">
        <v>626</v>
      </c>
      <c r="C327" s="262" t="s">
        <v>665</v>
      </c>
      <c r="D327" s="262"/>
      <c r="E327" s="300">
        <f>SUM(E331,E333,E329)</f>
        <v>16694</v>
      </c>
    </row>
    <row r="328" spans="1:5" ht="35.25" customHeight="1">
      <c r="A328" s="219" t="s">
        <v>728</v>
      </c>
      <c r="B328" s="264" t="s">
        <v>626</v>
      </c>
      <c r="C328" s="264" t="s">
        <v>761</v>
      </c>
      <c r="D328" s="262"/>
      <c r="E328" s="300">
        <f>SUM(E330,E332,E333)</f>
        <v>16694</v>
      </c>
    </row>
    <row r="329" spans="1:5" ht="26.25" customHeight="1">
      <c r="A329" s="102" t="s">
        <v>771</v>
      </c>
      <c r="B329" s="264" t="s">
        <v>626</v>
      </c>
      <c r="C329" s="264" t="s">
        <v>762</v>
      </c>
      <c r="D329" s="264"/>
      <c r="E329" s="265">
        <f>SUM(E330)</f>
        <v>2200</v>
      </c>
    </row>
    <row r="330" spans="1:5" ht="33" customHeight="1">
      <c r="A330" s="195" t="s">
        <v>422</v>
      </c>
      <c r="B330" s="264" t="s">
        <v>626</v>
      </c>
      <c r="C330" s="264" t="s">
        <v>762</v>
      </c>
      <c r="D330" s="264" t="s">
        <v>421</v>
      </c>
      <c r="E330" s="265">
        <v>2200</v>
      </c>
    </row>
    <row r="331" spans="1:5" ht="28.5" customHeight="1">
      <c r="A331" s="102" t="s">
        <v>770</v>
      </c>
      <c r="B331" s="264" t="s">
        <v>626</v>
      </c>
      <c r="C331" s="264" t="s">
        <v>763</v>
      </c>
      <c r="D331" s="264"/>
      <c r="E331" s="265">
        <f>SUM(E332:E332)</f>
        <v>1476</v>
      </c>
    </row>
    <row r="332" spans="1:5" ht="32.25" customHeight="1">
      <c r="A332" s="102" t="s">
        <v>769</v>
      </c>
      <c r="B332" s="263" t="s">
        <v>626</v>
      </c>
      <c r="C332" s="264" t="s">
        <v>763</v>
      </c>
      <c r="D332" s="264" t="s">
        <v>767</v>
      </c>
      <c r="E332" s="265">
        <v>1476</v>
      </c>
    </row>
    <row r="333" spans="1:5" ht="27" customHeight="1">
      <c r="A333" s="102" t="s">
        <v>799</v>
      </c>
      <c r="B333" s="264" t="s">
        <v>626</v>
      </c>
      <c r="C333" s="264" t="s">
        <v>764</v>
      </c>
      <c r="D333" s="264"/>
      <c r="E333" s="265">
        <f>SUM(E334:E335)</f>
        <v>13018</v>
      </c>
    </row>
    <row r="334" spans="1:5" ht="37.5" customHeight="1">
      <c r="A334" s="102" t="s">
        <v>769</v>
      </c>
      <c r="B334" s="264" t="s">
        <v>626</v>
      </c>
      <c r="C334" s="264" t="s">
        <v>764</v>
      </c>
      <c r="D334" s="264" t="s">
        <v>767</v>
      </c>
      <c r="E334" s="265">
        <v>12518</v>
      </c>
    </row>
    <row r="335" spans="1:5" s="11" customFormat="1" ht="20.25" customHeight="1">
      <c r="A335" s="102" t="s">
        <v>914</v>
      </c>
      <c r="B335" s="264" t="s">
        <v>626</v>
      </c>
      <c r="C335" s="264" t="s">
        <v>913</v>
      </c>
      <c r="D335" s="264" t="s">
        <v>767</v>
      </c>
      <c r="E335" s="265">
        <v>500</v>
      </c>
    </row>
    <row r="336" spans="1:5" s="11" customFormat="1" ht="44.25" customHeight="1">
      <c r="A336" s="192" t="s">
        <v>1232</v>
      </c>
      <c r="B336" s="264" t="s">
        <v>1142</v>
      </c>
      <c r="C336" s="264" t="s">
        <v>853</v>
      </c>
      <c r="D336" s="264"/>
      <c r="E336" s="265">
        <f>E337</f>
        <v>1000</v>
      </c>
    </row>
    <row r="337" spans="1:5" s="11" customFormat="1" ht="33" customHeight="1">
      <c r="A337" s="195" t="s">
        <v>460</v>
      </c>
      <c r="B337" s="264" t="s">
        <v>1142</v>
      </c>
      <c r="C337" s="264" t="s">
        <v>853</v>
      </c>
      <c r="D337" s="264" t="s">
        <v>421</v>
      </c>
      <c r="E337" s="265">
        <v>1000</v>
      </c>
    </row>
    <row r="338" spans="1:5" ht="21.75" customHeight="1">
      <c r="A338" s="192" t="s">
        <v>350</v>
      </c>
      <c r="B338" s="262" t="s">
        <v>351</v>
      </c>
      <c r="C338" s="262"/>
      <c r="D338" s="262"/>
      <c r="E338" s="300">
        <f>SUM(E339)</f>
        <v>4000</v>
      </c>
    </row>
    <row r="339" spans="1:5" s="49" customFormat="1" ht="29.25" customHeight="1">
      <c r="A339" s="192" t="s">
        <v>568</v>
      </c>
      <c r="B339" s="262" t="s">
        <v>624</v>
      </c>
      <c r="C339" s="262"/>
      <c r="D339" s="262"/>
      <c r="E339" s="300">
        <f>SUM(E341)</f>
        <v>4000</v>
      </c>
    </row>
    <row r="340" spans="1:5" s="49" customFormat="1" ht="27" customHeight="1">
      <c r="A340" s="102" t="s">
        <v>24</v>
      </c>
      <c r="B340" s="264" t="s">
        <v>624</v>
      </c>
      <c r="C340" s="264" t="s">
        <v>506</v>
      </c>
      <c r="D340" s="264"/>
      <c r="E340" s="265">
        <f>SUM(E341)</f>
        <v>4000</v>
      </c>
    </row>
    <row r="341" spans="1:5" s="49" customFormat="1" ht="44.25" customHeight="1">
      <c r="A341" s="102" t="s">
        <v>383</v>
      </c>
      <c r="B341" s="264" t="s">
        <v>624</v>
      </c>
      <c r="C341" s="264" t="s">
        <v>666</v>
      </c>
      <c r="D341" s="264"/>
      <c r="E341" s="265">
        <f>SUM(E342)</f>
        <v>4000</v>
      </c>
    </row>
    <row r="342" spans="1:5" s="49" customFormat="1" ht="40.5" customHeight="1">
      <c r="A342" s="243" t="s">
        <v>434</v>
      </c>
      <c r="B342" s="264" t="s">
        <v>624</v>
      </c>
      <c r="C342" s="264" t="s">
        <v>667</v>
      </c>
      <c r="D342" s="264"/>
      <c r="E342" s="265">
        <f>SUM(E343)</f>
        <v>4000</v>
      </c>
    </row>
    <row r="343" spans="1:5" s="10" customFormat="1" ht="20.25" customHeight="1">
      <c r="A343" s="102" t="s">
        <v>206</v>
      </c>
      <c r="B343" s="264" t="s">
        <v>624</v>
      </c>
      <c r="C343" s="264" t="s">
        <v>667</v>
      </c>
      <c r="D343" s="264" t="s">
        <v>831</v>
      </c>
      <c r="E343" s="265">
        <v>4000</v>
      </c>
    </row>
    <row r="344" spans="1:5" s="10" customFormat="1" ht="28.5" customHeight="1">
      <c r="A344" s="192" t="s">
        <v>352</v>
      </c>
      <c r="B344" s="262" t="s">
        <v>622</v>
      </c>
      <c r="C344" s="262"/>
      <c r="D344" s="262"/>
      <c r="E344" s="300">
        <f>SUM(E345)</f>
        <v>0</v>
      </c>
    </row>
    <row r="345" spans="1:5" s="10" customFormat="1" ht="36" hidden="1" customHeight="1">
      <c r="A345" s="451" t="s">
        <v>234</v>
      </c>
      <c r="B345" s="262" t="s">
        <v>623</v>
      </c>
      <c r="C345" s="262"/>
      <c r="D345" s="262"/>
      <c r="E345" s="300">
        <f>SUM(E348)</f>
        <v>0</v>
      </c>
    </row>
    <row r="346" spans="1:5" ht="27.75" hidden="1" customHeight="1">
      <c r="A346" s="102" t="s">
        <v>24</v>
      </c>
      <c r="B346" s="264" t="s">
        <v>623</v>
      </c>
      <c r="C346" s="264" t="s">
        <v>506</v>
      </c>
      <c r="D346" s="264"/>
      <c r="E346" s="265">
        <f>SUM(E347)</f>
        <v>0</v>
      </c>
    </row>
    <row r="347" spans="1:5" ht="36" hidden="1" customHeight="1">
      <c r="A347" s="222" t="s">
        <v>560</v>
      </c>
      <c r="B347" s="264" t="s">
        <v>623</v>
      </c>
      <c r="C347" s="264" t="s">
        <v>668</v>
      </c>
      <c r="D347" s="264"/>
      <c r="E347" s="265">
        <f>SUM(E348)</f>
        <v>0</v>
      </c>
    </row>
    <row r="348" spans="1:5" ht="22.5" hidden="1" customHeight="1">
      <c r="A348" s="244" t="s">
        <v>320</v>
      </c>
      <c r="B348" s="264" t="s">
        <v>623</v>
      </c>
      <c r="C348" s="264" t="s">
        <v>669</v>
      </c>
      <c r="D348" s="264"/>
      <c r="E348" s="265">
        <f>SUM(E349)</f>
        <v>0</v>
      </c>
    </row>
    <row r="349" spans="1:5" ht="26.25" hidden="1" customHeight="1">
      <c r="A349" s="102" t="s">
        <v>560</v>
      </c>
      <c r="B349" s="264" t="s">
        <v>623</v>
      </c>
      <c r="C349" s="264" t="s">
        <v>669</v>
      </c>
      <c r="D349" s="264" t="s">
        <v>204</v>
      </c>
      <c r="E349" s="265">
        <v>0</v>
      </c>
    </row>
    <row r="350" spans="1:5" ht="47.25" customHeight="1">
      <c r="A350" s="237" t="s">
        <v>354</v>
      </c>
      <c r="B350" s="262" t="s">
        <v>353</v>
      </c>
      <c r="C350" s="262"/>
      <c r="D350" s="262"/>
      <c r="E350" s="300">
        <f>SUM(E352)+E363</f>
        <v>33984</v>
      </c>
    </row>
    <row r="351" spans="1:5" ht="41.25" customHeight="1">
      <c r="A351" s="451" t="s">
        <v>549</v>
      </c>
      <c r="B351" s="262" t="s">
        <v>235</v>
      </c>
      <c r="C351" s="262"/>
      <c r="D351" s="262"/>
      <c r="E351" s="300">
        <f>E352</f>
        <v>33984</v>
      </c>
    </row>
    <row r="352" spans="1:5" ht="28.5" customHeight="1">
      <c r="A352" s="192" t="s">
        <v>24</v>
      </c>
      <c r="B352" s="262" t="s">
        <v>235</v>
      </c>
      <c r="C352" s="262" t="s">
        <v>506</v>
      </c>
      <c r="D352" s="262"/>
      <c r="E352" s="300">
        <f>SUM(E353,E358)</f>
        <v>33984</v>
      </c>
    </row>
    <row r="353" spans="1:5" ht="21.75" customHeight="1">
      <c r="A353" s="237" t="s">
        <v>192</v>
      </c>
      <c r="B353" s="262" t="s">
        <v>235</v>
      </c>
      <c r="C353" s="262" t="s">
        <v>524</v>
      </c>
      <c r="D353" s="262"/>
      <c r="E353" s="300">
        <f>SUM(E354,E356)</f>
        <v>23365.8</v>
      </c>
    </row>
    <row r="354" spans="1:5" ht="45" customHeight="1">
      <c r="A354" s="246" t="s">
        <v>195</v>
      </c>
      <c r="B354" s="264" t="s">
        <v>235</v>
      </c>
      <c r="C354" s="264" t="s">
        <v>755</v>
      </c>
      <c r="D354" s="264"/>
      <c r="E354" s="301">
        <f>E355</f>
        <v>1498.8</v>
      </c>
    </row>
    <row r="355" spans="1:5" ht="32.25" customHeight="1">
      <c r="A355" s="246" t="s">
        <v>609</v>
      </c>
      <c r="B355" s="264" t="s">
        <v>235</v>
      </c>
      <c r="C355" s="264" t="s">
        <v>755</v>
      </c>
      <c r="D355" s="264" t="s">
        <v>608</v>
      </c>
      <c r="E355" s="305">
        <v>1498.8</v>
      </c>
    </row>
    <row r="356" spans="1:5" s="29" customFormat="1" ht="46.5" customHeight="1">
      <c r="A356" s="246" t="s">
        <v>196</v>
      </c>
      <c r="B356" s="269" t="s">
        <v>235</v>
      </c>
      <c r="C356" s="269" t="s">
        <v>670</v>
      </c>
      <c r="D356" s="269"/>
      <c r="E356" s="265">
        <f>SUM(E357)</f>
        <v>21867</v>
      </c>
    </row>
    <row r="357" spans="1:5" s="29" customFormat="1" ht="24.75" customHeight="1">
      <c r="A357" s="246" t="s">
        <v>609</v>
      </c>
      <c r="B357" s="269" t="s">
        <v>235</v>
      </c>
      <c r="C357" s="269" t="s">
        <v>670</v>
      </c>
      <c r="D357" s="269" t="s">
        <v>608</v>
      </c>
      <c r="E357" s="305">
        <v>21867</v>
      </c>
    </row>
    <row r="358" spans="1:5" ht="28.5" customHeight="1">
      <c r="A358" s="237" t="s">
        <v>198</v>
      </c>
      <c r="B358" s="262" t="s">
        <v>235</v>
      </c>
      <c r="C358" s="262" t="s">
        <v>645</v>
      </c>
      <c r="D358" s="262"/>
      <c r="E358" s="300">
        <f>SUM(E359,E361)</f>
        <v>10618.2</v>
      </c>
    </row>
    <row r="359" spans="1:5" ht="42" customHeight="1">
      <c r="A359" s="246" t="s">
        <v>194</v>
      </c>
      <c r="B359" s="264" t="s">
        <v>235</v>
      </c>
      <c r="C359" s="264" t="s">
        <v>756</v>
      </c>
      <c r="D359" s="264"/>
      <c r="E359" s="265">
        <f>E360</f>
        <v>2485.1999999999998</v>
      </c>
    </row>
    <row r="360" spans="1:5" ht="22.5" customHeight="1">
      <c r="A360" s="246" t="s">
        <v>609</v>
      </c>
      <c r="B360" s="264" t="s">
        <v>235</v>
      </c>
      <c r="C360" s="264" t="s">
        <v>756</v>
      </c>
      <c r="D360" s="264" t="s">
        <v>608</v>
      </c>
      <c r="E360" s="265">
        <v>2485.1999999999998</v>
      </c>
    </row>
    <row r="361" spans="1:5" s="49" customFormat="1" ht="39.75" customHeight="1">
      <c r="A361" s="246" t="s">
        <v>1274</v>
      </c>
      <c r="B361" s="269" t="s">
        <v>235</v>
      </c>
      <c r="C361" s="269" t="s">
        <v>671</v>
      </c>
      <c r="D361" s="269"/>
      <c r="E361" s="265">
        <f>SUM(E362)</f>
        <v>8133</v>
      </c>
    </row>
    <row r="362" spans="1:5" s="49" customFormat="1" ht="24.75" customHeight="1">
      <c r="A362" s="246" t="s">
        <v>609</v>
      </c>
      <c r="B362" s="269" t="s">
        <v>235</v>
      </c>
      <c r="C362" s="269" t="s">
        <v>671</v>
      </c>
      <c r="D362" s="269" t="s">
        <v>608</v>
      </c>
      <c r="E362" s="305">
        <v>8133</v>
      </c>
    </row>
    <row r="363" spans="1:5" ht="24" hidden="1" customHeight="1">
      <c r="A363" s="274" t="s">
        <v>1209</v>
      </c>
      <c r="B363" s="266" t="s">
        <v>1208</v>
      </c>
      <c r="C363" s="266" t="s">
        <v>1207</v>
      </c>
      <c r="D363" s="266"/>
      <c r="E363" s="306">
        <f>E364</f>
        <v>0</v>
      </c>
    </row>
    <row r="364" spans="1:5" ht="37.5" hidden="1" customHeight="1">
      <c r="A364" s="241" t="s">
        <v>1210</v>
      </c>
      <c r="B364" s="269" t="s">
        <v>1186</v>
      </c>
      <c r="C364" s="269" t="s">
        <v>1207</v>
      </c>
      <c r="D364" s="269" t="s">
        <v>608</v>
      </c>
      <c r="E364" s="301"/>
    </row>
    <row r="365" spans="1:5" ht="45.75" customHeight="1"/>
    <row r="366" spans="1:5" ht="21" customHeight="1"/>
    <row r="367" spans="1:5" ht="42.75" customHeight="1"/>
    <row r="368" spans="1:5" ht="21" customHeight="1"/>
    <row r="369" spans="1:5" ht="24.75" customHeight="1"/>
    <row r="370" spans="1:5" ht="48" customHeight="1"/>
    <row r="371" spans="1:5" ht="21" customHeight="1"/>
    <row r="372" spans="1:5" s="39" customFormat="1" ht="36.75" customHeight="1">
      <c r="A372" s="229"/>
      <c r="B372" s="229"/>
      <c r="C372" s="229"/>
      <c r="D372" s="229"/>
      <c r="E372" s="293"/>
    </row>
    <row r="373" spans="1:5" s="39" customFormat="1" ht="24.75" customHeight="1">
      <c r="A373" s="229"/>
      <c r="B373" s="229"/>
      <c r="C373" s="229"/>
      <c r="D373" s="229"/>
      <c r="E373" s="293"/>
    </row>
  </sheetData>
  <mergeCells count="3">
    <mergeCell ref="A6:E6"/>
    <mergeCell ref="B3:E3"/>
    <mergeCell ref="C4:E4"/>
  </mergeCells>
  <phoneticPr fontId="4" type="noConversion"/>
  <pageMargins left="0.98425196850393704" right="0" top="0.39370078740157483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нормативы пр.1</vt:lpstr>
      <vt:lpstr>3</vt:lpstr>
      <vt:lpstr>4</vt:lpstr>
      <vt:lpstr>5</vt:lpstr>
      <vt:lpstr>дох</vt:lpstr>
      <vt:lpstr>д.22-23</vt:lpstr>
      <vt:lpstr>6</vt:lpstr>
      <vt:lpstr>вед22-23</vt:lpstr>
      <vt:lpstr>7</vt:lpstr>
      <vt:lpstr>фун23-24</vt:lpstr>
      <vt:lpstr>8</vt:lpstr>
      <vt:lpstr>пр22-23</vt:lpstr>
      <vt:lpstr>9</vt:lpstr>
      <vt:lpstr>дот22-23</vt:lpstr>
      <vt:lpstr>10</vt:lpstr>
      <vt:lpstr>вус22-23</vt:lpstr>
      <vt:lpstr>11</vt:lpstr>
      <vt:lpstr>ист22-23</vt:lpstr>
      <vt:lpstr>12</vt:lpstr>
      <vt:lpstr>12.1</vt:lpstr>
      <vt:lpstr>13</vt:lpstr>
      <vt:lpstr>13.1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2021-11-12T11:01:43Z</cp:lastPrinted>
  <dcterms:created xsi:type="dcterms:W3CDTF">1996-10-14T23:33:28Z</dcterms:created>
  <dcterms:modified xsi:type="dcterms:W3CDTF">2021-11-15T08:33:25Z</dcterms:modified>
</cp:coreProperties>
</file>