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прил 1" sheetId="1" r:id="rId1"/>
    <sheet name="прил2" sheetId="2" r:id="rId2"/>
    <sheet name="прил3" sheetId="3" r:id="rId3"/>
    <sheet name="прил4" sheetId="4" r:id="rId4"/>
  </sheets>
  <definedNames/>
  <calcPr fullCalcOnLoad="1"/>
</workbook>
</file>

<file path=xl/sharedStrings.xml><?xml version="1.0" encoding="utf-8"?>
<sst xmlns="http://schemas.openxmlformats.org/spreadsheetml/2006/main" count="932" uniqueCount="239">
  <si>
    <t>1 01 00000 00 0000 000</t>
  </si>
  <si>
    <t>Налоги на прибыль, доходы</t>
  </si>
  <si>
    <t>Налог на доходы физических лиц</t>
  </si>
  <si>
    <t>1 06 00000 00 0000 000</t>
  </si>
  <si>
    <t xml:space="preserve">1 06 06000 00 0000 110 </t>
  </si>
  <si>
    <t>Земельный налог</t>
  </si>
  <si>
    <t>Единый сельскохозяйственный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</si>
  <si>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</si>
  <si>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</si>
  <si>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</si>
  <si>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Налог, взимаемый с налогоплательщиков, выбравших в качестве объекта налообложения доходы</t>
  </si>
  <si>
    <t>1 05 01020 01 0000 110</t>
  </si>
  <si>
    <t>1 05 03000 01 0000 110</t>
  </si>
  <si>
    <t>1 14 00000 00 0000 000</t>
  </si>
  <si>
    <t>Безвозмездные поступления</t>
  </si>
  <si>
    <t>2 00 00000 00 0000 000</t>
  </si>
  <si>
    <t>1 05 00000 00 0000 000</t>
  </si>
  <si>
    <t>Налоги на совокупный доход</t>
  </si>
  <si>
    <t>Налоги на имущество</t>
  </si>
  <si>
    <t>1 01 02000 01 0000 110</t>
  </si>
  <si>
    <t>1 05 03010 01 0000 110</t>
  </si>
  <si>
    <t>1 05 01000 00 0000 110</t>
  </si>
  <si>
    <t xml:space="preserve">Налог, взимаемый с налогоплательщиков, выбравших в качестве объекта налообложения доходы уменьшенные на величину расходов </t>
  </si>
  <si>
    <t xml:space="preserve">Доходы от продажи материальных и нематериальных активов  </t>
  </si>
  <si>
    <t>Расходы на выплаты по оплате труда работников муниципальных органов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</si>
  <si>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</si>
  <si>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</si>
  <si>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</si>
  <si>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</si>
  <si>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Аппарат администрации местного самоуправления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</si>
  <si>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</si>
  <si>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</si>
  <si>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</si>
  <si>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1 01 02010 01 0000 110</t>
  </si>
  <si>
    <t>1 01 02020 01 0000 110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</si>
  <si>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</si>
  <si>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</si>
  <si>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</si>
  <si>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</si>
  <si>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Наименование</t>
  </si>
  <si>
    <t>Целевая статья</t>
  </si>
  <si>
    <t>Вид расходов</t>
  </si>
  <si>
    <t xml:space="preserve">ВСЕГО  </t>
  </si>
  <si>
    <t>ОБЩЕГОСУДАРСТВЕННЫЕ ВОПРОСЫ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</si>
  <si>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</si>
  <si>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</si>
  <si>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Расходы на проектно-сметную документацию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</si>
  <si>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sz val="10"/>
        <rFont val="Arial Cyr"/>
        <family val="0"/>
      </rPr>
      <t>¹</t>
    </r>
    <r>
      <rPr>
        <sz val="10"/>
        <rFont val="Times New Roman"/>
        <family val="1"/>
      </rPr>
      <t xml:space="preserve"> и 228 Налогового кодекса РФ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</si>
  <si>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</si>
  <si>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Обеспечение функционирования представительных органов муниципальных образований</t>
  </si>
  <si>
    <t xml:space="preserve">Обеспечение функционирования местных администраций </t>
  </si>
  <si>
    <t>НАЦИОНАЛЬНАЯ ОБОРОНА</t>
  </si>
  <si>
    <t>ЖИЛИЩНО-КОММУНАЛЬНОЕ ХОЗЯЙСТВО</t>
  </si>
  <si>
    <t>Коммунальное хозяйство</t>
  </si>
  <si>
    <t>СОЦИАЛЬНАЯ ПОЛИТИКА</t>
  </si>
  <si>
    <t>Пенсионное обеспечение</t>
  </si>
  <si>
    <t>Доплаты к пенсиям муниципальных служащих</t>
  </si>
  <si>
    <t>Другие вопросы в области социальной политики</t>
  </si>
  <si>
    <t>Расходы на обеспечение функций муниципальных органов</t>
  </si>
  <si>
    <t>1 06 01030 13 0000 110</t>
  </si>
  <si>
    <t>1 11 05013 13 0000 120</t>
  </si>
  <si>
    <t>1 11 05025 13 0000 120</t>
  </si>
  <si>
    <t>1 11 05035 13 0000 120</t>
  </si>
  <si>
    <t>1 14 06013 13 0000 430</t>
  </si>
  <si>
    <t>ГЛ</t>
  </si>
  <si>
    <t>Администрация Алагирского городского поселения</t>
  </si>
  <si>
    <t>Оказание материальной помощи населению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</si>
  <si>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</si>
  <si>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</si>
  <si>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</si>
  <si>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</si>
  <si>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</si>
  <si>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</si>
  <si>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</si>
  <si>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</si>
  <si>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</si>
  <si>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</si>
  <si>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Непрограммные расходы</t>
  </si>
  <si>
    <t>Праздничные мероприятия</t>
  </si>
  <si>
    <t>76 0 00 00000</t>
  </si>
  <si>
    <t>76 1 00 00000</t>
  </si>
  <si>
    <t>76 1 00 40010</t>
  </si>
  <si>
    <t>77 0 00 00000</t>
  </si>
  <si>
    <t>77 3 00 00000</t>
  </si>
  <si>
    <t>77 3 00 40010</t>
  </si>
  <si>
    <t>77 4 00 00000</t>
  </si>
  <si>
    <t>77 4 00 40010</t>
  </si>
  <si>
    <t>77 4 00 40020</t>
  </si>
  <si>
    <t>98 0 00 00000</t>
  </si>
  <si>
    <t>Раздел</t>
  </si>
  <si>
    <t>Подраздел</t>
  </si>
  <si>
    <t>01</t>
  </si>
  <si>
    <t>00</t>
  </si>
  <si>
    <t>02</t>
  </si>
  <si>
    <t>04</t>
  </si>
  <si>
    <t>03</t>
  </si>
  <si>
    <t>05</t>
  </si>
  <si>
    <t>06</t>
  </si>
  <si>
    <t>10</t>
  </si>
  <si>
    <t>120</t>
  </si>
  <si>
    <t>240</t>
  </si>
  <si>
    <t>110</t>
  </si>
  <si>
    <t>Жилищное хозяйство</t>
  </si>
  <si>
    <t>Приложение 3</t>
  </si>
  <si>
    <t>Уплата налогов, сборов и иных платежей</t>
  </si>
  <si>
    <t>850</t>
  </si>
  <si>
    <t>% вып.</t>
  </si>
  <si>
    <t>(руб.)</t>
  </si>
  <si>
    <t>01 0 00 00000</t>
  </si>
  <si>
    <t>Уличное освещение</t>
  </si>
  <si>
    <t>Расходы на выплаты персоналу казенных учреждений</t>
  </si>
  <si>
    <t>Мероприятия в области строительства и капитального ремонта объектов муниципальной собственности</t>
  </si>
  <si>
    <t>Алагирского городского поселения</t>
  </si>
  <si>
    <t>Код бюджетной классификации РФ</t>
  </si>
  <si>
    <t>Дотации бюджетам бюджетной системы Российской Федерации</t>
  </si>
  <si>
    <t>НАЛОГОВЫЕ И НЕНАЛОГОВЫЕ ДОХОДЫ</t>
  </si>
  <si>
    <t>1 13 00000 00 0000 000</t>
  </si>
  <si>
    <t>Доходы от оказания платных услуг (работ)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</si>
  <si>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</si>
  <si>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</si>
  <si>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1 17 00000 00 0000 000</t>
  </si>
  <si>
    <t>Прочие неналоговые доходы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</si>
  <si>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</si>
  <si>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</si>
  <si>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</si>
  <si>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</si>
  <si>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Доходы</t>
  </si>
  <si>
    <t>Субвенции бюджетам бюджетной системы Российской Федерации</t>
  </si>
  <si>
    <t>Муниципальная целевая программа "Благоустройство территории Алагирского городского поселения на 2018-2022 годы"</t>
  </si>
  <si>
    <t>Мероприятия по санитарной очистке и вывозу бытовых отходов</t>
  </si>
  <si>
    <t>Прочие мероприятия по благоустройству</t>
  </si>
  <si>
    <t>Другие вопросы в области жилищно-коммунального хозяйства</t>
  </si>
  <si>
    <t>Обеспечение деятельности муниципального казенного учреждения «Управление городского хозяйства»</t>
  </si>
  <si>
    <t>Публичные нормативные социальные выплаты гражданам</t>
  </si>
  <si>
    <t>310</t>
  </si>
  <si>
    <t>98 0 00 51180</t>
  </si>
  <si>
    <t>98 0 00 40735</t>
  </si>
  <si>
    <t>98 0 00 44000</t>
  </si>
  <si>
    <t>02 0 00 00000</t>
  </si>
  <si>
    <t>02 0 00 45500</t>
  </si>
  <si>
    <t>02 0 00 45550</t>
  </si>
  <si>
    <t>02 0 00 45600</t>
  </si>
  <si>
    <t>03 0 00 00000</t>
  </si>
  <si>
    <t>03 0 00 46000</t>
  </si>
  <si>
    <t>98 0 00 45200</t>
  </si>
  <si>
    <t>01 0 00 45900</t>
  </si>
  <si>
    <t>01 0 00 45950</t>
  </si>
  <si>
    <t>Муниципальное казенное учреждение "Управление городского хозяйства"</t>
  </si>
  <si>
    <t>Прочие неналоговые доходы бюджетов городских поселений</t>
  </si>
  <si>
    <t>1 17 05050 13 0000 180</t>
  </si>
  <si>
    <t>2 02 35118 13 0000 150</t>
  </si>
  <si>
    <t>2 02 30000 00 0000 150</t>
  </si>
  <si>
    <t>2 02 15001 13 0000 150</t>
  </si>
  <si>
    <t>2 02 10000 00 0000 150</t>
  </si>
  <si>
    <t>1 13 02065 13 0000 130</t>
  </si>
  <si>
    <t>12</t>
  </si>
  <si>
    <t>Национальная экономика</t>
  </si>
  <si>
    <t>Расходы на проведение геодезических и кадастровых работ</t>
  </si>
  <si>
    <t>98 0 00 48000</t>
  </si>
  <si>
    <t>к проекту решения Собрания представителей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</si>
  <si>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</si>
  <si>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</si>
  <si>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830</t>
  </si>
  <si>
    <t>Исполнение судебных актов</t>
  </si>
  <si>
    <t>Приложение 4</t>
  </si>
  <si>
    <t>(руб.) </t>
  </si>
  <si>
    <t>Коды классификации источников финансирования дефицитов бюджетов</t>
  </si>
  <si>
    <t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</t>
  </si>
  <si>
    <t>Источники финансирования дефицита бюджета</t>
  </si>
  <si>
    <t>000 01 05 00 00 00 0000 000</t>
  </si>
  <si>
    <t>Изменение остатков средств на счетах по учету средств бюджетов</t>
  </si>
  <si>
    <t>000 01 05 02 01 00 0000 510</t>
  </si>
  <si>
    <t>Увеличение прочих остатков денежных средств бюджетов</t>
  </si>
  <si>
    <t>000 01 05 02 01 13 0000 510</t>
  </si>
  <si>
    <t>Увеличение прочих остатков денежных средств бюджетов городских поселений</t>
  </si>
  <si>
    <t>000 01 05 02 01 00 0000 610</t>
  </si>
  <si>
    <t>Уменьшение прочих остатков денежных средств бюджетов</t>
  </si>
  <si>
    <t>000 01 05 02 01 13 0000 610</t>
  </si>
  <si>
    <t>Уменьшение прочих остатков денежных средств бюджетов городских поселений</t>
  </si>
  <si>
    <t>2 02 40000 00 0000 150</t>
  </si>
  <si>
    <t>Иные межбюджетные трансферты</t>
  </si>
  <si>
    <t>2 02 49999 13 0000 150</t>
  </si>
  <si>
    <t>Прочие межбюджетные трансферты, передаваемые бюджетам городских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</si>
  <si>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</si>
  <si>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</si>
  <si>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76 2 00 00000</t>
  </si>
  <si>
    <t>76 2 00 40010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</si>
  <si>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</si>
  <si>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</si>
  <si>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>Муниципальная целевая программа "Городское хозяйство на 2021-2023 годы"</t>
  </si>
  <si>
    <t>Муниципальная целевая программа "Социальная поддержка населения в 2021-2023 годах"</t>
  </si>
  <si>
    <t>Дотации бюджетам городских поселений на выравнивание бюджетной обеспеченности из бюджета субъекта Российской Федерации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</si>
  <si>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</si>
  <si>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</si>
  <si>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Исполнение доходов бюджета Алагирского городского поселения за 2022 г.</t>
  </si>
  <si>
    <t>Уточн. план на 2022 г.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</si>
  <si>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</si>
  <si>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</si>
  <si>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</si>
  <si>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</si>
  <si>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1 09 04053 13 0000 110</t>
  </si>
  <si>
    <t>Земельный налог (по обязательствам, возникшим до 1 января 2006 года), мобилизуемый на территориях городских поселений</t>
  </si>
  <si>
    <t>Доходы, поступающие в порядке возмещения расходов, понесенных в связи с эксплуатацией имущества городских поселений</t>
  </si>
  <si>
    <t>Факт за          2022 г.</t>
  </si>
  <si>
    <t xml:space="preserve">Исполнение расходов бюджета Алагирского городского поселения за 2022 г. по разделам и подразделам, целевым статьям и видам расходов классификации расходов бюджетов </t>
  </si>
  <si>
    <t>Уточн. план на 2022 год</t>
  </si>
  <si>
    <t>Факт                       за 2022 год</t>
  </si>
  <si>
    <t>Исполнение расходов бюджета Алагирского городского поселения за 2022 г. по ведомственной структуре расходов бюджетов</t>
  </si>
  <si>
    <t>Резервные фонды</t>
  </si>
  <si>
    <t>11</t>
  </si>
  <si>
    <t>98 1 00 00000</t>
  </si>
  <si>
    <t>Резервные фонды местных администраций</t>
  </si>
  <si>
    <t>98 1 00 42700</t>
  </si>
  <si>
    <t>Резервные средства</t>
  </si>
  <si>
    <t>870</t>
  </si>
  <si>
    <t>Общеэкономические вопросы</t>
  </si>
  <si>
    <t>Реализация дополнительных мер, направленных на снижение  напряженности на рынке труда муниципальных образований (за счет средств местного бюджета)</t>
  </si>
  <si>
    <t xml:space="preserve"> 01</t>
  </si>
  <si>
    <t>98 0 00 45800</t>
  </si>
  <si>
    <t>98 0 00 49800</t>
  </si>
  <si>
    <t>Обследование состояния многоквартирных домов</t>
  </si>
  <si>
    <t>Работы по актуализации программы комплексного развития систем коммунальной инфраструктуры Алагирского городского поселения</t>
  </si>
  <si>
    <t xml:space="preserve"> 02</t>
  </si>
  <si>
    <t>98 0 00 49600</t>
  </si>
  <si>
    <t>Работы по актуализации технической документации (схемы теплоснабжения)</t>
  </si>
  <si>
    <t>98 0 00 49700</t>
  </si>
  <si>
    <t>Субсидия МУП "Алагиркомфорт" для уплаты задолженности за потребленный газ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</si>
  <si>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</si>
  <si>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98 0 00 49900</t>
  </si>
  <si>
    <t>810</t>
  </si>
  <si>
    <t>02 0 00 45505</t>
  </si>
  <si>
    <t>Озеленение</t>
  </si>
  <si>
    <t>Другие вопросы в области национальной экономики</t>
  </si>
  <si>
    <t xml:space="preserve">Исполнение бюджета Алагирского городского поселения за 2022 г.                                                по  источникам финансирования дефицита бюджета </t>
  </si>
  <si>
    <t>№____ от _____________2023 г.</t>
  </si>
  <si>
    <t>Приложение 1</t>
  </si>
  <si>
    <t>Приложение 2</t>
  </si>
  <si>
    <t>№____ от____________2023 г.</t>
  </si>
  <si>
    <t>Факт                      за 2022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</si>
</sst>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_(* #,##0.0_);_(* \(#,##0.0\);_(* &quot;-&quot;??_);_(@_)"/>
  </numFmts>
  <fonts count="54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0"/>
      <name val="Arial Cyr"/>
      <family val="0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54" applyFont="1" applyFill="1" applyBorder="1" applyAlignment="1">
      <alignment horizontal="left" vertical="center" wrapText="1"/>
      <protection/>
    </xf>
    <xf numFmtId="0" fontId="4" fillId="0" borderId="11" xfId="54" applyFont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54" applyFont="1" applyAlignment="1">
      <alignment horizontal="center" wrapText="1"/>
      <protection/>
    </xf>
    <xf numFmtId="0" fontId="3" fillId="0" borderId="0" xfId="54" applyFont="1" applyBorder="1" applyAlignment="1">
      <alignment horizontal="center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54" applyFont="1" applyFill="1" applyBorder="1" applyAlignment="1">
      <alignment horizontal="left" vertical="center" wrapText="1"/>
      <protection/>
    </xf>
    <xf numFmtId="49" fontId="3" fillId="0" borderId="11" xfId="54" applyNumberFormat="1" applyFont="1" applyFill="1" applyBorder="1" applyAlignment="1">
      <alignment horizontal="center" vertical="center" wrapText="1"/>
      <protection/>
    </xf>
    <xf numFmtId="49" fontId="4" fillId="0" borderId="11" xfId="54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11" xfId="54" applyFont="1" applyBorder="1" applyAlignment="1">
      <alignment horizontal="center" vertical="center" wrapText="1"/>
      <protection/>
    </xf>
    <xf numFmtId="49" fontId="3" fillId="0" borderId="11" xfId="54" applyNumberFormat="1" applyFont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left" vertical="top" wrapText="1"/>
      <protection/>
    </xf>
    <xf numFmtId="0" fontId="0" fillId="0" borderId="0" xfId="0" applyAlignment="1">
      <alignment vertical="top"/>
    </xf>
    <xf numFmtId="0" fontId="3" fillId="0" borderId="12" xfId="54" applyFont="1" applyBorder="1" applyAlignment="1">
      <alignment/>
      <protection/>
    </xf>
    <xf numFmtId="4" fontId="3" fillId="0" borderId="11" xfId="54" applyNumberFormat="1" applyFont="1" applyFill="1" applyBorder="1" applyAlignment="1">
      <alignment horizontal="center" vertical="center" wrapText="1"/>
      <protection/>
    </xf>
    <xf numFmtId="4" fontId="4" fillId="0" borderId="11" xfId="54" applyNumberFormat="1" applyFont="1" applyFill="1" applyBorder="1" applyAlignment="1">
      <alignment horizontal="center" vertical="center" wrapText="1"/>
      <protection/>
    </xf>
    <xf numFmtId="49" fontId="8" fillId="0" borderId="11" xfId="54" applyNumberFormat="1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49" fontId="4" fillId="0" borderId="11" xfId="54" applyNumberFormat="1" applyFont="1" applyBorder="1" applyAlignment="1">
      <alignment horizontal="center" vertical="center" wrapText="1"/>
      <protection/>
    </xf>
    <xf numFmtId="4" fontId="4" fillId="0" borderId="11" xfId="54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4" fontId="3" fillId="0" borderId="11" xfId="54" applyNumberFormat="1" applyFont="1" applyBorder="1" applyAlignment="1">
      <alignment horizontal="center" vertical="center" wrapText="1"/>
      <protection/>
    </xf>
    <xf numFmtId="0" fontId="53" fillId="0" borderId="11" xfId="0" applyFont="1" applyBorder="1" applyAlignment="1">
      <alignment horizontal="left" vertical="center"/>
    </xf>
    <xf numFmtId="0" fontId="4" fillId="0" borderId="11" xfId="54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8" fillId="0" borderId="11" xfId="54" applyFont="1" applyBorder="1" applyAlignment="1">
      <alignment horizontal="left" vertical="center" wrapText="1"/>
      <protection/>
    </xf>
    <xf numFmtId="0" fontId="53" fillId="0" borderId="11" xfId="33" applyNumberFormat="1" applyFont="1" applyBorder="1" applyAlignment="1" applyProtection="1">
      <alignment wrapText="1"/>
      <protection/>
    </xf>
    <xf numFmtId="0" fontId="4" fillId="0" borderId="0" xfId="0" applyFont="1" applyAlignment="1">
      <alignment/>
    </xf>
    <xf numFmtId="0" fontId="3" fillId="0" borderId="11" xfId="54" applyFont="1" applyFill="1" applyBorder="1" applyAlignment="1">
      <alignment horizontal="left" vertical="top" wrapText="1"/>
      <protection/>
    </xf>
    <xf numFmtId="0" fontId="4" fillId="0" borderId="11" xfId="54" applyFont="1" applyFill="1" applyBorder="1" applyAlignment="1">
      <alignment horizontal="left" vertical="top" wrapText="1"/>
      <protection/>
    </xf>
    <xf numFmtId="0" fontId="4" fillId="0" borderId="11" xfId="0" applyNumberFormat="1" applyFont="1" applyFill="1" applyBorder="1" applyAlignment="1">
      <alignment horizontal="left" vertical="center" wrapText="1"/>
    </xf>
    <xf numFmtId="49" fontId="11" fillId="0" borderId="11" xfId="54" applyNumberFormat="1" applyFont="1" applyFill="1" applyBorder="1" applyAlignment="1">
      <alignment horizontal="center" vertical="center"/>
      <protection/>
    </xf>
    <xf numFmtId="192" fontId="11" fillId="0" borderId="11" xfId="54" applyNumberFormat="1" applyFont="1" applyFill="1" applyBorder="1" applyAlignment="1">
      <alignment horizontal="center" vertical="center"/>
      <protection/>
    </xf>
    <xf numFmtId="192" fontId="8" fillId="0" borderId="11" xfId="54" applyNumberFormat="1" applyFont="1" applyFill="1" applyBorder="1" applyAlignment="1">
      <alignment horizontal="center" vertical="center"/>
      <protection/>
    </xf>
    <xf numFmtId="192" fontId="4" fillId="0" borderId="11" xfId="54" applyNumberFormat="1" applyFont="1" applyBorder="1" applyAlignment="1">
      <alignment horizontal="center" vertical="center" wrapText="1"/>
      <protection/>
    </xf>
    <xf numFmtId="0" fontId="11" fillId="0" borderId="11" xfId="54" applyFont="1" applyBorder="1" applyAlignment="1">
      <alignment horizontal="left" vertical="center" wrapText="1"/>
      <protection/>
    </xf>
    <xf numFmtId="192" fontId="3" fillId="0" borderId="11" xfId="54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54" applyFont="1" applyBorder="1" applyAlignment="1">
      <alignment horizontal="center"/>
      <protection/>
    </xf>
    <xf numFmtId="0" fontId="3" fillId="33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37">
      <selection activeCell="A40" sqref="A40"/>
    </sheetView>
  </sheetViews>
  <sheetFormatPr defaultColWidth="9.140625" defaultRowHeight="12.75"/>
  <cols>
    <col min="1" max="1" width="21.421875" style="0" customWidth="1"/>
    <col min="2" max="2" width="51.140625" style="0" customWidth="1"/>
    <col min="3" max="4" width="12.140625" style="0" customWidth="1"/>
    <col min="5" max="5" width="6.7109375" style="0" customWidth="1"/>
  </cols>
  <sheetData>
    <row r="1" spans="1:9" ht="12.75">
      <c r="A1" s="56" t="s">
        <v>235</v>
      </c>
      <c r="B1" s="56"/>
      <c r="C1" s="56"/>
      <c r="D1" s="56"/>
      <c r="E1" s="56"/>
      <c r="F1" s="54"/>
      <c r="G1" s="54"/>
      <c r="H1" s="54"/>
      <c r="I1" s="54"/>
    </row>
    <row r="2" spans="1:9" ht="21.75" customHeight="1">
      <c r="A2" s="57" t="s">
        <v>159</v>
      </c>
      <c r="B2" s="57"/>
      <c r="C2" s="57"/>
      <c r="D2" s="57"/>
      <c r="E2" s="57"/>
      <c r="F2" s="55"/>
      <c r="G2" s="55"/>
      <c r="H2" s="55"/>
      <c r="I2" s="55"/>
    </row>
    <row r="3" spans="1:9" ht="16.5" customHeight="1">
      <c r="A3" s="57" t="s">
        <v>112</v>
      </c>
      <c r="B3" s="57"/>
      <c r="C3" s="57"/>
      <c r="D3" s="57"/>
      <c r="E3" s="57"/>
      <c r="F3" s="55"/>
      <c r="G3" s="55"/>
      <c r="H3" s="55"/>
      <c r="I3" s="55"/>
    </row>
    <row r="4" spans="1:9" ht="21.75" customHeight="1">
      <c r="A4" s="57" t="s">
        <v>234</v>
      </c>
      <c r="B4" s="57"/>
      <c r="C4" s="57"/>
      <c r="D4" s="57"/>
      <c r="E4" s="57"/>
      <c r="F4" s="55"/>
      <c r="G4" s="55"/>
      <c r="H4" s="55"/>
      <c r="I4" s="55"/>
    </row>
    <row r="5" spans="1:9" s="1" customFormat="1" ht="18.75" customHeight="1">
      <c r="A5" s="60" t="s">
        <v>194</v>
      </c>
      <c r="B5" s="60"/>
      <c r="C5" s="60"/>
      <c r="D5" s="60"/>
      <c r="E5" s="60"/>
      <c r="F5"/>
      <c r="G5"/>
      <c r="H5"/>
      <c r="I5"/>
    </row>
    <row r="6" spans="1:4" ht="21.75" customHeight="1">
      <c r="A6" s="3"/>
      <c r="B6" s="3"/>
      <c r="C6" s="59" t="s">
        <v>107</v>
      </c>
      <c r="D6" s="59"/>
    </row>
    <row r="7" spans="1:5" ht="36" customHeight="1">
      <c r="A7" s="33" t="s">
        <v>113</v>
      </c>
      <c r="B7" s="33" t="s">
        <v>126</v>
      </c>
      <c r="C7" s="33" t="s">
        <v>195</v>
      </c>
      <c r="D7" s="33" t="s">
        <v>203</v>
      </c>
      <c r="E7" s="33" t="s">
        <v>106</v>
      </c>
    </row>
    <row r="8" spans="1:5" ht="38.25" customHeight="1">
      <c r="A8" s="34" t="s">
        <v>0</v>
      </c>
      <c r="B8" s="29" t="s">
        <v>1</v>
      </c>
      <c r="C8" s="37">
        <f>C9</f>
        <v>13444000</v>
      </c>
      <c r="D8" s="37">
        <f>D9</f>
        <v>15653573.6</v>
      </c>
      <c r="E8" s="37">
        <f>D8/C8*100</f>
        <v>116.43538827729843</v>
      </c>
    </row>
    <row r="9" spans="1:9" ht="27.75" customHeight="1">
      <c r="A9" s="34" t="s">
        <v>19</v>
      </c>
      <c r="B9" s="29" t="s">
        <v>2</v>
      </c>
      <c r="C9" s="37">
        <f>SUM(C10:C13)</f>
        <v>13444000</v>
      </c>
      <c r="D9" s="37">
        <f>SUM(D10:D13)</f>
        <v>15653573.6</v>
      </c>
      <c r="E9" s="37">
        <f aca="true" t="shared" si="0" ref="E9:E52">D9/C9*100</f>
        <v>116.43538827729843</v>
      </c>
      <c r="F9" s="1"/>
      <c r="G9" s="1"/>
      <c r="H9" s="1"/>
      <c r="I9" s="1"/>
    </row>
    <row r="10" spans="1:5" ht="69.75" customHeight="1">
      <c r="A10" s="39" t="s">
        <v>33</v>
      </c>
      <c r="B10" s="25" t="s">
        <v>47</v>
      </c>
      <c r="C10" s="35">
        <v>13114000</v>
      </c>
      <c r="D10" s="35">
        <v>15385576.97</v>
      </c>
      <c r="E10" s="35">
        <f t="shared" si="0"/>
        <v>117.3217703980479</v>
      </c>
    </row>
    <row r="11" spans="1:9" s="1" customFormat="1" ht="101.25" customHeight="1">
      <c r="A11" s="39" t="s">
        <v>34</v>
      </c>
      <c r="B11" s="25" t="s">
        <v>48</v>
      </c>
      <c r="C11" s="35">
        <v>30000</v>
      </c>
      <c r="D11" s="35">
        <v>87639.32</v>
      </c>
      <c r="E11" s="35">
        <f t="shared" si="0"/>
        <v>292.1310666666667</v>
      </c>
      <c r="F11"/>
      <c r="G11"/>
      <c r="H11"/>
      <c r="I11"/>
    </row>
    <row r="12" spans="1:5" ht="51.75" customHeight="1">
      <c r="A12" s="39" t="s">
        <v>122</v>
      </c>
      <c r="B12" s="25" t="s">
        <v>123</v>
      </c>
      <c r="C12" s="35">
        <v>0</v>
      </c>
      <c r="D12" s="35">
        <v>170855.7</v>
      </c>
      <c r="E12" s="35"/>
    </row>
    <row r="13" spans="1:5" ht="79.5" customHeight="1">
      <c r="A13" s="39" t="s">
        <v>188</v>
      </c>
      <c r="B13" s="47" t="s">
        <v>187</v>
      </c>
      <c r="C13" s="35">
        <v>300000</v>
      </c>
      <c r="D13" s="35">
        <v>9501.61</v>
      </c>
      <c r="E13" s="35">
        <f t="shared" si="0"/>
        <v>3.1672033333333336</v>
      </c>
    </row>
    <row r="14" spans="1:5" ht="24.75" customHeight="1">
      <c r="A14" s="34" t="s">
        <v>16</v>
      </c>
      <c r="B14" s="29" t="s">
        <v>17</v>
      </c>
      <c r="C14" s="37">
        <f>SUM(C15,C22)</f>
        <v>8341000</v>
      </c>
      <c r="D14" s="37">
        <f>SUM(D15,D22)</f>
        <v>9238356.13</v>
      </c>
      <c r="E14" s="37">
        <f t="shared" si="0"/>
        <v>110.75837585421414</v>
      </c>
    </row>
    <row r="15" spans="1:9" ht="34.5" customHeight="1">
      <c r="A15" s="6" t="s">
        <v>21</v>
      </c>
      <c r="B15" s="7" t="s">
        <v>35</v>
      </c>
      <c r="C15" s="37">
        <f>SUM(C16,C19)</f>
        <v>8117000</v>
      </c>
      <c r="D15" s="37">
        <f>SUM(D16,D19)</f>
        <v>8788748.73</v>
      </c>
      <c r="E15" s="37">
        <f t="shared" si="0"/>
        <v>108.2758251817174</v>
      </c>
      <c r="F15" s="1"/>
      <c r="G15" s="1"/>
      <c r="H15" s="1"/>
      <c r="I15" s="1"/>
    </row>
    <row r="16" spans="1:5" ht="39" customHeight="1">
      <c r="A16" s="36" t="s">
        <v>21</v>
      </c>
      <c r="B16" s="15" t="s">
        <v>10</v>
      </c>
      <c r="C16" s="35">
        <f>C17</f>
        <v>4912000</v>
      </c>
      <c r="D16" s="35">
        <f>D17</f>
        <v>5252577.25</v>
      </c>
      <c r="E16" s="35">
        <f t="shared" si="0"/>
        <v>106.9335759364821</v>
      </c>
    </row>
    <row r="17" spans="1:9" s="1" customFormat="1" ht="36" customHeight="1">
      <c r="A17" s="39" t="s">
        <v>36</v>
      </c>
      <c r="B17" s="15" t="s">
        <v>10</v>
      </c>
      <c r="C17" s="35">
        <v>4912000</v>
      </c>
      <c r="D17" s="35">
        <v>5252577.25</v>
      </c>
      <c r="E17" s="35">
        <f t="shared" si="0"/>
        <v>106.9335759364821</v>
      </c>
      <c r="F17"/>
      <c r="G17"/>
      <c r="H17"/>
      <c r="I17"/>
    </row>
    <row r="18" spans="1:5" ht="48.75" customHeight="1">
      <c r="A18" s="39" t="s">
        <v>124</v>
      </c>
      <c r="B18" s="15" t="s">
        <v>125</v>
      </c>
      <c r="C18" s="35">
        <v>0</v>
      </c>
      <c r="D18" s="35">
        <v>0</v>
      </c>
      <c r="E18" s="35"/>
    </row>
    <row r="19" spans="1:9" s="1" customFormat="1" ht="48.75" customHeight="1">
      <c r="A19" s="39" t="s">
        <v>11</v>
      </c>
      <c r="B19" s="25" t="s">
        <v>37</v>
      </c>
      <c r="C19" s="35">
        <f>C20</f>
        <v>3205000</v>
      </c>
      <c r="D19" s="35">
        <f>SUM(D20:D21)</f>
        <v>3536171.48</v>
      </c>
      <c r="E19" s="35">
        <f t="shared" si="0"/>
        <v>110.33296349453978</v>
      </c>
      <c r="F19"/>
      <c r="G19"/>
      <c r="H19"/>
      <c r="I19"/>
    </row>
    <row r="20" spans="1:9" s="1" customFormat="1" ht="49.5" customHeight="1">
      <c r="A20" s="36" t="s">
        <v>38</v>
      </c>
      <c r="B20" s="15" t="s">
        <v>22</v>
      </c>
      <c r="C20" s="35">
        <v>3205000</v>
      </c>
      <c r="D20" s="35">
        <v>3536371.31</v>
      </c>
      <c r="E20" s="35">
        <f t="shared" si="0"/>
        <v>110.3391984399376</v>
      </c>
      <c r="F20"/>
      <c r="G20"/>
      <c r="H20"/>
      <c r="I20"/>
    </row>
    <row r="21" spans="1:9" ht="62.25" customHeight="1">
      <c r="A21" s="36" t="s">
        <v>196</v>
      </c>
      <c r="B21" s="15" t="s">
        <v>197</v>
      </c>
      <c r="C21" s="35">
        <v>0</v>
      </c>
      <c r="D21" s="35">
        <v>-199.83</v>
      </c>
      <c r="E21" s="35"/>
      <c r="F21" s="1"/>
      <c r="G21" s="1"/>
      <c r="H21" s="1"/>
      <c r="I21" s="1"/>
    </row>
    <row r="22" spans="1:5" ht="18" customHeight="1">
      <c r="A22" s="34" t="s">
        <v>12</v>
      </c>
      <c r="B22" s="29" t="s">
        <v>6</v>
      </c>
      <c r="C22" s="37">
        <f>C23</f>
        <v>224000</v>
      </c>
      <c r="D22" s="37">
        <f>D23</f>
        <v>449607.4</v>
      </c>
      <c r="E22" s="37">
        <f t="shared" si="0"/>
        <v>200.7175892857143</v>
      </c>
    </row>
    <row r="23" spans="1:9" ht="21" customHeight="1">
      <c r="A23" s="36" t="s">
        <v>20</v>
      </c>
      <c r="B23" s="15" t="s">
        <v>6</v>
      </c>
      <c r="C23" s="35">
        <v>224000</v>
      </c>
      <c r="D23" s="35">
        <v>449607.4</v>
      </c>
      <c r="E23" s="35">
        <f t="shared" si="0"/>
        <v>200.7175892857143</v>
      </c>
      <c r="F23" s="1"/>
      <c r="G23" s="1"/>
      <c r="H23" s="1"/>
      <c r="I23" s="1"/>
    </row>
    <row r="24" spans="1:9" ht="21.75" customHeight="1">
      <c r="A24" s="34" t="s">
        <v>3</v>
      </c>
      <c r="B24" s="29" t="s">
        <v>18</v>
      </c>
      <c r="C24" s="37">
        <f>SUM(C25,C26)</f>
        <v>6962000</v>
      </c>
      <c r="D24" s="37">
        <f>SUM(D25,D26)</f>
        <v>7255731.31</v>
      </c>
      <c r="E24" s="37">
        <f t="shared" si="0"/>
        <v>104.21906506750933</v>
      </c>
      <c r="F24" s="1"/>
      <c r="G24" s="1"/>
      <c r="H24" s="1"/>
      <c r="I24" s="1"/>
    </row>
    <row r="25" spans="1:5" ht="46.5" customHeight="1">
      <c r="A25" s="36" t="s">
        <v>59</v>
      </c>
      <c r="B25" s="15" t="s">
        <v>67</v>
      </c>
      <c r="C25" s="35">
        <v>2533000</v>
      </c>
      <c r="D25" s="35">
        <v>3249646.3</v>
      </c>
      <c r="E25" s="35">
        <f t="shared" si="0"/>
        <v>128.29239242005525</v>
      </c>
    </row>
    <row r="26" spans="1:9" s="2" customFormat="1" ht="26.25" customHeight="1">
      <c r="A26" s="34" t="s">
        <v>4</v>
      </c>
      <c r="B26" s="29" t="s">
        <v>5</v>
      </c>
      <c r="C26" s="37">
        <f>C27+C28</f>
        <v>4429000</v>
      </c>
      <c r="D26" s="37">
        <f>D27+D28</f>
        <v>4006085.01</v>
      </c>
      <c r="E26" s="37">
        <f t="shared" si="0"/>
        <v>90.45123075186272</v>
      </c>
      <c r="F26"/>
      <c r="G26"/>
      <c r="H26"/>
      <c r="I26"/>
    </row>
    <row r="27" spans="1:9" s="38" customFormat="1" ht="33.75" customHeight="1">
      <c r="A27" s="36" t="s">
        <v>68</v>
      </c>
      <c r="B27" s="15" t="s">
        <v>69</v>
      </c>
      <c r="C27" s="35">
        <v>2067000</v>
      </c>
      <c r="D27" s="35">
        <v>1967240.11</v>
      </c>
      <c r="E27" s="35">
        <f t="shared" si="0"/>
        <v>95.17368698597001</v>
      </c>
      <c r="F27"/>
      <c r="G27"/>
      <c r="H27"/>
      <c r="I27"/>
    </row>
    <row r="28" spans="1:9" s="2" customFormat="1" ht="39" customHeight="1">
      <c r="A28" s="36" t="s">
        <v>70</v>
      </c>
      <c r="B28" s="15" t="s">
        <v>71</v>
      </c>
      <c r="C28" s="35">
        <v>2362000</v>
      </c>
      <c r="D28" s="35">
        <v>2038844.9</v>
      </c>
      <c r="E28" s="35">
        <f t="shared" si="0"/>
        <v>86.3185817104149</v>
      </c>
      <c r="F28"/>
      <c r="G28"/>
      <c r="H28"/>
      <c r="I28"/>
    </row>
    <row r="29" spans="1:9" s="2" customFormat="1" ht="49.5" customHeight="1">
      <c r="A29" s="34" t="s">
        <v>198</v>
      </c>
      <c r="B29" s="29" t="s">
        <v>199</v>
      </c>
      <c r="C29" s="37">
        <v>0</v>
      </c>
      <c r="D29" s="37">
        <f>D30</f>
        <v>-48199.12</v>
      </c>
      <c r="E29" s="37"/>
      <c r="F29"/>
      <c r="G29"/>
      <c r="H29"/>
      <c r="I29"/>
    </row>
    <row r="30" spans="1:9" ht="48.75" customHeight="1">
      <c r="A30" s="36" t="s">
        <v>200</v>
      </c>
      <c r="B30" s="15" t="s">
        <v>201</v>
      </c>
      <c r="C30" s="35">
        <v>0</v>
      </c>
      <c r="D30" s="35">
        <v>-48199.12</v>
      </c>
      <c r="E30" s="35"/>
      <c r="F30" s="2"/>
      <c r="G30" s="2"/>
      <c r="H30" s="2"/>
      <c r="I30" s="2"/>
    </row>
    <row r="31" spans="1:9" ht="33.75" customHeight="1">
      <c r="A31" s="34" t="s">
        <v>7</v>
      </c>
      <c r="B31" s="29" t="s">
        <v>8</v>
      </c>
      <c r="C31" s="37">
        <f>SUM(C32:C34)</f>
        <v>2600000</v>
      </c>
      <c r="D31" s="37">
        <f>SUM(D32:D34)</f>
        <v>2733954.94</v>
      </c>
      <c r="E31" s="37">
        <f t="shared" si="0"/>
        <v>105.15211307692307</v>
      </c>
      <c r="F31" s="38"/>
      <c r="G31" s="38"/>
      <c r="H31" s="38"/>
      <c r="I31" s="38"/>
    </row>
    <row r="32" spans="1:9" ht="71.25" customHeight="1">
      <c r="A32" s="36" t="s">
        <v>60</v>
      </c>
      <c r="B32" s="15" t="s">
        <v>72</v>
      </c>
      <c r="C32" s="35">
        <v>2000000</v>
      </c>
      <c r="D32" s="35">
        <v>676274.28</v>
      </c>
      <c r="E32" s="35">
        <f t="shared" si="0"/>
        <v>33.813714</v>
      </c>
      <c r="F32" s="2"/>
      <c r="G32" s="2"/>
      <c r="H32" s="2"/>
      <c r="I32" s="2"/>
    </row>
    <row r="33" spans="1:9" ht="68.25" customHeight="1">
      <c r="A33" s="36" t="s">
        <v>61</v>
      </c>
      <c r="B33" s="15" t="s">
        <v>73</v>
      </c>
      <c r="C33" s="35">
        <v>0</v>
      </c>
      <c r="D33" s="35">
        <v>1207350.19</v>
      </c>
      <c r="E33" s="35"/>
      <c r="F33" s="2"/>
      <c r="G33" s="2"/>
      <c r="H33" s="2"/>
      <c r="I33" s="2"/>
    </row>
    <row r="34" spans="1:9" s="1" customFormat="1" ht="65.25" customHeight="1">
      <c r="A34" s="36" t="s">
        <v>62</v>
      </c>
      <c r="B34" s="25" t="s">
        <v>74</v>
      </c>
      <c r="C34" s="35">
        <v>600000</v>
      </c>
      <c r="D34" s="35">
        <v>850330.47</v>
      </c>
      <c r="E34" s="35">
        <f t="shared" si="0"/>
        <v>141.721745</v>
      </c>
      <c r="F34"/>
      <c r="G34"/>
      <c r="H34"/>
      <c r="I34"/>
    </row>
    <row r="35" spans="1:9" s="1" customFormat="1" ht="50.25" customHeight="1">
      <c r="A35" s="34" t="s">
        <v>116</v>
      </c>
      <c r="B35" s="7" t="s">
        <v>117</v>
      </c>
      <c r="C35" s="37">
        <f>SUM(C36:C37)</f>
        <v>250000</v>
      </c>
      <c r="D35" s="37">
        <f>SUM(D36:D37)</f>
        <v>614731.14</v>
      </c>
      <c r="E35" s="37">
        <f t="shared" si="0"/>
        <v>245.89245600000004</v>
      </c>
      <c r="F35"/>
      <c r="G35"/>
      <c r="H35"/>
      <c r="I35"/>
    </row>
    <row r="36" spans="1:5" ht="41.25" customHeight="1">
      <c r="A36" s="36" t="s">
        <v>118</v>
      </c>
      <c r="B36" s="25" t="s">
        <v>119</v>
      </c>
      <c r="C36" s="35">
        <v>0</v>
      </c>
      <c r="D36" s="35">
        <v>3900</v>
      </c>
      <c r="E36" s="35"/>
    </row>
    <row r="37" spans="1:5" ht="49.5" customHeight="1">
      <c r="A37" s="36" t="s">
        <v>154</v>
      </c>
      <c r="B37" s="25" t="s">
        <v>202</v>
      </c>
      <c r="C37" s="35">
        <v>250000</v>
      </c>
      <c r="D37" s="35">
        <v>610831.14</v>
      </c>
      <c r="E37" s="35">
        <f t="shared" si="0"/>
        <v>244.332456</v>
      </c>
    </row>
    <row r="38" spans="1:9" ht="27" customHeight="1">
      <c r="A38" s="34" t="s">
        <v>13</v>
      </c>
      <c r="B38" s="29" t="s">
        <v>23</v>
      </c>
      <c r="C38" s="37">
        <f>SUM(C39:C40)</f>
        <v>1400000</v>
      </c>
      <c r="D38" s="37">
        <f>SUM(D39:D40)</f>
        <v>1167699.01</v>
      </c>
      <c r="E38" s="37">
        <f t="shared" si="0"/>
        <v>83.40707214285715</v>
      </c>
      <c r="F38" s="1"/>
      <c r="G38" s="1"/>
      <c r="H38" s="1"/>
      <c r="I38" s="1"/>
    </row>
    <row r="39" spans="1:9" ht="44.25" customHeight="1">
      <c r="A39" s="36" t="s">
        <v>63</v>
      </c>
      <c r="B39" s="25" t="s">
        <v>75</v>
      </c>
      <c r="C39" s="35">
        <v>600000</v>
      </c>
      <c r="D39" s="35">
        <v>580380.66</v>
      </c>
      <c r="E39" s="35">
        <f t="shared" si="0"/>
        <v>96.73011</v>
      </c>
      <c r="F39" s="1"/>
      <c r="G39" s="1"/>
      <c r="H39" s="1"/>
      <c r="I39" s="1"/>
    </row>
    <row r="40" spans="1:5" ht="58.5" customHeight="1">
      <c r="A40" s="36" t="s">
        <v>160</v>
      </c>
      <c r="B40" s="25" t="s">
        <v>161</v>
      </c>
      <c r="C40" s="35">
        <v>800000</v>
      </c>
      <c r="D40" s="35">
        <v>587318.35</v>
      </c>
      <c r="E40" s="35">
        <f t="shared" si="0"/>
        <v>73.41479375</v>
      </c>
    </row>
    <row r="41" spans="1:5" ht="29.25" customHeight="1">
      <c r="A41" s="34" t="s">
        <v>120</v>
      </c>
      <c r="B41" s="7" t="s">
        <v>121</v>
      </c>
      <c r="C41" s="37">
        <f>SUM(C42)</f>
        <v>0</v>
      </c>
      <c r="D41" s="37">
        <f>SUM(D42)</f>
        <v>6114.37</v>
      </c>
      <c r="E41" s="35"/>
    </row>
    <row r="42" spans="1:5" ht="23.25" customHeight="1">
      <c r="A42" s="36" t="s">
        <v>149</v>
      </c>
      <c r="B42" s="25" t="s">
        <v>148</v>
      </c>
      <c r="C42" s="35">
        <v>0</v>
      </c>
      <c r="D42" s="35">
        <v>6114.37</v>
      </c>
      <c r="E42" s="35"/>
    </row>
    <row r="43" spans="1:5" ht="22.5" customHeight="1">
      <c r="A43" s="58" t="s">
        <v>115</v>
      </c>
      <c r="B43" s="58"/>
      <c r="C43" s="37">
        <f>SUM(C8,C14,C24,C29,C31,C35,C38)</f>
        <v>32997000</v>
      </c>
      <c r="D43" s="37">
        <f>SUM(D8,D14,D24,D29,D31,D35,D38,D41)</f>
        <v>36621961.379999995</v>
      </c>
      <c r="E43" s="37">
        <f t="shared" si="0"/>
        <v>110.98573015728701</v>
      </c>
    </row>
    <row r="44" spans="1:5" ht="15.75">
      <c r="A44" s="34" t="s">
        <v>15</v>
      </c>
      <c r="B44" s="40" t="s">
        <v>14</v>
      </c>
      <c r="C44" s="37">
        <f>SUM(C45,C48,C50)</f>
        <v>27566228.22</v>
      </c>
      <c r="D44" s="37">
        <f>SUM(D45,D48,D50)</f>
        <v>27566228.22</v>
      </c>
      <c r="E44" s="37">
        <f t="shared" si="0"/>
        <v>100</v>
      </c>
    </row>
    <row r="45" spans="1:5" ht="25.5">
      <c r="A45" s="6" t="s">
        <v>153</v>
      </c>
      <c r="B45" s="7" t="s">
        <v>114</v>
      </c>
      <c r="C45" s="37">
        <f>SUM(C46:C47)</f>
        <v>10618200</v>
      </c>
      <c r="D45" s="37">
        <f>SUM(D46:D47)</f>
        <v>10618200</v>
      </c>
      <c r="E45" s="37">
        <f t="shared" si="0"/>
        <v>100</v>
      </c>
    </row>
    <row r="46" spans="1:5" ht="44.25" customHeight="1">
      <c r="A46" s="39" t="s">
        <v>152</v>
      </c>
      <c r="B46" s="15" t="s">
        <v>191</v>
      </c>
      <c r="C46" s="35">
        <v>2485200</v>
      </c>
      <c r="D46" s="35">
        <v>2485200</v>
      </c>
      <c r="E46" s="35">
        <f t="shared" si="0"/>
        <v>100</v>
      </c>
    </row>
    <row r="47" spans="1:5" ht="38.25">
      <c r="A47" s="39" t="s">
        <v>193</v>
      </c>
      <c r="B47" s="15" t="s">
        <v>192</v>
      </c>
      <c r="C47" s="35">
        <v>8133000</v>
      </c>
      <c r="D47" s="35">
        <v>8133000</v>
      </c>
      <c r="E47" s="35">
        <f t="shared" si="0"/>
        <v>100</v>
      </c>
    </row>
    <row r="48" spans="1:5" ht="27" customHeight="1">
      <c r="A48" s="34" t="s">
        <v>151</v>
      </c>
      <c r="B48" s="29" t="s">
        <v>127</v>
      </c>
      <c r="C48" s="37">
        <f>C49</f>
        <v>1280900</v>
      </c>
      <c r="D48" s="37">
        <f>D49</f>
        <v>1280900</v>
      </c>
      <c r="E48" s="37">
        <f t="shared" si="0"/>
        <v>100</v>
      </c>
    </row>
    <row r="49" spans="1:5" ht="38.25">
      <c r="A49" s="36" t="s">
        <v>150</v>
      </c>
      <c r="B49" s="15" t="s">
        <v>76</v>
      </c>
      <c r="C49" s="35">
        <v>1280900</v>
      </c>
      <c r="D49" s="35">
        <v>1280900</v>
      </c>
      <c r="E49" s="35">
        <f t="shared" si="0"/>
        <v>100</v>
      </c>
    </row>
    <row r="50" spans="1:5" ht="23.25" customHeight="1">
      <c r="A50" s="34" t="s">
        <v>179</v>
      </c>
      <c r="B50" s="29" t="s">
        <v>180</v>
      </c>
      <c r="C50" s="37">
        <f>C51</f>
        <v>15667128.22</v>
      </c>
      <c r="D50" s="37">
        <f>D51</f>
        <v>15667128.22</v>
      </c>
      <c r="E50" s="37">
        <f t="shared" si="0"/>
        <v>100</v>
      </c>
    </row>
    <row r="51" spans="1:5" ht="25.5">
      <c r="A51" s="36" t="s">
        <v>181</v>
      </c>
      <c r="B51" s="15" t="s">
        <v>182</v>
      </c>
      <c r="C51" s="35">
        <v>15667128.22</v>
      </c>
      <c r="D51" s="35">
        <v>15667128.22</v>
      </c>
      <c r="E51" s="35">
        <f t="shared" si="0"/>
        <v>100</v>
      </c>
    </row>
    <row r="52" spans="1:5" ht="25.5" customHeight="1">
      <c r="A52" s="58" t="s">
        <v>9</v>
      </c>
      <c r="B52" s="58"/>
      <c r="C52" s="37">
        <f>SUM(C43,C44)</f>
        <v>60563228.22</v>
      </c>
      <c r="D52" s="37">
        <f>SUM(D43,D44)</f>
        <v>64188189.599999994</v>
      </c>
      <c r="E52" s="37">
        <f t="shared" si="0"/>
        <v>105.985416376472</v>
      </c>
    </row>
  </sheetData>
  <sheetProtection/>
  <mergeCells count="8">
    <mergeCell ref="A1:E1"/>
    <mergeCell ref="A2:E2"/>
    <mergeCell ref="A3:E3"/>
    <mergeCell ref="A4:E4"/>
    <mergeCell ref="A52:B52"/>
    <mergeCell ref="C6:D6"/>
    <mergeCell ref="A5:E5"/>
    <mergeCell ref="A43:B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41.28125" style="0" customWidth="1"/>
    <col min="2" max="2" width="7.8515625" style="0" customWidth="1"/>
    <col min="3" max="3" width="9.8515625" style="0" customWidth="1"/>
    <col min="4" max="4" width="12.140625" style="0" customWidth="1"/>
    <col min="6" max="6" width="12.28125" style="0" customWidth="1"/>
    <col min="7" max="7" width="12.421875" style="0" customWidth="1"/>
    <col min="8" max="8" width="6.7109375" style="0" customWidth="1"/>
  </cols>
  <sheetData>
    <row r="1" spans="1:9" ht="12.75">
      <c r="A1" s="56" t="s">
        <v>236</v>
      </c>
      <c r="B1" s="56"/>
      <c r="C1" s="56"/>
      <c r="D1" s="56"/>
      <c r="E1" s="56"/>
      <c r="F1" s="56"/>
      <c r="G1" s="56"/>
      <c r="H1" s="56"/>
      <c r="I1" s="54"/>
    </row>
    <row r="2" spans="1:9" ht="21.75" customHeight="1">
      <c r="A2" s="57" t="s">
        <v>159</v>
      </c>
      <c r="B2" s="57"/>
      <c r="C2" s="57"/>
      <c r="D2" s="57"/>
      <c r="E2" s="57"/>
      <c r="F2" s="57"/>
      <c r="G2" s="57"/>
      <c r="H2" s="57"/>
      <c r="I2" s="55"/>
    </row>
    <row r="3" spans="1:9" ht="16.5" customHeight="1">
      <c r="A3" s="57" t="s">
        <v>112</v>
      </c>
      <c r="B3" s="57"/>
      <c r="C3" s="57"/>
      <c r="D3" s="57"/>
      <c r="E3" s="57"/>
      <c r="F3" s="57"/>
      <c r="G3" s="57"/>
      <c r="H3" s="57"/>
      <c r="I3" s="55"/>
    </row>
    <row r="4" spans="1:9" ht="21.75" customHeight="1">
      <c r="A4" s="57" t="s">
        <v>234</v>
      </c>
      <c r="B4" s="57"/>
      <c r="C4" s="57"/>
      <c r="D4" s="57"/>
      <c r="E4" s="57"/>
      <c r="F4" s="57"/>
      <c r="G4" s="57"/>
      <c r="H4" s="57"/>
      <c r="I4" s="55"/>
    </row>
    <row r="5" spans="1:8" ht="39" customHeight="1">
      <c r="A5" s="62" t="s">
        <v>204</v>
      </c>
      <c r="B5" s="62"/>
      <c r="C5" s="62"/>
      <c r="D5" s="62"/>
      <c r="E5" s="62"/>
      <c r="F5" s="62"/>
      <c r="G5" s="62"/>
      <c r="H5" s="62"/>
    </row>
    <row r="6" spans="1:6" ht="12.75">
      <c r="A6" s="8"/>
      <c r="B6" s="8"/>
      <c r="C6" s="8"/>
      <c r="D6" s="8"/>
      <c r="E6" s="8"/>
      <c r="F6" s="9"/>
    </row>
    <row r="7" spans="1:7" ht="12.75">
      <c r="A7" s="8"/>
      <c r="B7" s="8"/>
      <c r="C7" s="8"/>
      <c r="D7" s="8"/>
      <c r="E7" s="21"/>
      <c r="F7" s="61" t="s">
        <v>107</v>
      </c>
      <c r="G7" s="61"/>
    </row>
    <row r="8" spans="1:8" ht="31.5" customHeight="1">
      <c r="A8" s="10" t="s">
        <v>39</v>
      </c>
      <c r="B8" s="10" t="s">
        <v>89</v>
      </c>
      <c r="C8" s="10" t="s">
        <v>90</v>
      </c>
      <c r="D8" s="10" t="s">
        <v>40</v>
      </c>
      <c r="E8" s="10" t="s">
        <v>41</v>
      </c>
      <c r="F8" s="11" t="s">
        <v>205</v>
      </c>
      <c r="G8" s="11" t="s">
        <v>206</v>
      </c>
      <c r="H8" s="11" t="s">
        <v>106</v>
      </c>
    </row>
    <row r="9" spans="1:8" ht="15" customHeight="1">
      <c r="A9" s="12" t="s">
        <v>42</v>
      </c>
      <c r="B9" s="10"/>
      <c r="C9" s="10"/>
      <c r="D9" s="10"/>
      <c r="E9" s="10"/>
      <c r="F9" s="22">
        <f>SUM(F10,F39,F45,F53,F88)</f>
        <v>67902128.22</v>
      </c>
      <c r="G9" s="22">
        <f>SUM(G10,G39,G45,G53,G88)</f>
        <v>62957638.58999999</v>
      </c>
      <c r="H9" s="22">
        <f>G9/F9*100</f>
        <v>92.71821110822907</v>
      </c>
    </row>
    <row r="10" spans="1:8" ht="12.75">
      <c r="A10" s="12" t="s">
        <v>43</v>
      </c>
      <c r="B10" s="13" t="s">
        <v>91</v>
      </c>
      <c r="C10" s="13" t="s">
        <v>92</v>
      </c>
      <c r="D10" s="13"/>
      <c r="E10" s="13"/>
      <c r="F10" s="22">
        <f>SUM(F11,F16,F21,F34)</f>
        <v>10541000</v>
      </c>
      <c r="G10" s="22">
        <f>SUM(G11,G16,G21,G34)</f>
        <v>9131736.809999999</v>
      </c>
      <c r="H10" s="22">
        <f aca="true" t="shared" si="0" ref="H10:H76">G10/F10*100</f>
        <v>86.630649938336</v>
      </c>
    </row>
    <row r="11" spans="1:8" ht="38.25">
      <c r="A11" s="12" t="s">
        <v>25</v>
      </c>
      <c r="B11" s="13" t="s">
        <v>91</v>
      </c>
      <c r="C11" s="13" t="s">
        <v>93</v>
      </c>
      <c r="D11" s="13"/>
      <c r="E11" s="13"/>
      <c r="F11" s="22">
        <f aca="true" t="shared" si="1" ref="F11:G14">F12</f>
        <v>948980.35</v>
      </c>
      <c r="G11" s="22">
        <f t="shared" si="1"/>
        <v>948980.35</v>
      </c>
      <c r="H11" s="22">
        <f t="shared" si="0"/>
        <v>100</v>
      </c>
    </row>
    <row r="12" spans="1:8" ht="38.25">
      <c r="A12" s="12" t="s">
        <v>49</v>
      </c>
      <c r="B12" s="13" t="s">
        <v>91</v>
      </c>
      <c r="C12" s="13" t="s">
        <v>93</v>
      </c>
      <c r="D12" s="13" t="s">
        <v>79</v>
      </c>
      <c r="E12" s="13"/>
      <c r="F12" s="22">
        <f t="shared" si="1"/>
        <v>948980.35</v>
      </c>
      <c r="G12" s="22">
        <f t="shared" si="1"/>
        <v>948980.35</v>
      </c>
      <c r="H12" s="22">
        <f t="shared" si="0"/>
        <v>100</v>
      </c>
    </row>
    <row r="13" spans="1:8" ht="12.75">
      <c r="A13" s="4" t="s">
        <v>26</v>
      </c>
      <c r="B13" s="14" t="s">
        <v>91</v>
      </c>
      <c r="C13" s="14" t="s">
        <v>93</v>
      </c>
      <c r="D13" s="14" t="s">
        <v>80</v>
      </c>
      <c r="E13" s="14"/>
      <c r="F13" s="23">
        <f t="shared" si="1"/>
        <v>948980.35</v>
      </c>
      <c r="G13" s="23">
        <f t="shared" si="1"/>
        <v>948980.35</v>
      </c>
      <c r="H13" s="23">
        <f t="shared" si="0"/>
        <v>100</v>
      </c>
    </row>
    <row r="14" spans="1:8" ht="25.5">
      <c r="A14" s="4" t="s">
        <v>24</v>
      </c>
      <c r="B14" s="14" t="s">
        <v>91</v>
      </c>
      <c r="C14" s="14" t="s">
        <v>93</v>
      </c>
      <c r="D14" s="14" t="s">
        <v>81</v>
      </c>
      <c r="E14" s="14"/>
      <c r="F14" s="23">
        <f t="shared" si="1"/>
        <v>948980.35</v>
      </c>
      <c r="G14" s="23">
        <f t="shared" si="1"/>
        <v>948980.35</v>
      </c>
      <c r="H14" s="23">
        <f t="shared" si="0"/>
        <v>100</v>
      </c>
    </row>
    <row r="15" spans="1:8" ht="25.5">
      <c r="A15" s="4" t="s">
        <v>44</v>
      </c>
      <c r="B15" s="14" t="s">
        <v>91</v>
      </c>
      <c r="C15" s="14" t="s">
        <v>93</v>
      </c>
      <c r="D15" s="14" t="s">
        <v>81</v>
      </c>
      <c r="E15" s="14" t="s">
        <v>99</v>
      </c>
      <c r="F15" s="23">
        <v>948980.35</v>
      </c>
      <c r="G15" s="23">
        <v>948980.35</v>
      </c>
      <c r="H15" s="23">
        <f t="shared" si="0"/>
        <v>100</v>
      </c>
    </row>
    <row r="16" spans="1:8" s="1" customFormat="1" ht="51">
      <c r="A16" s="45" t="s">
        <v>183</v>
      </c>
      <c r="B16" s="13" t="s">
        <v>91</v>
      </c>
      <c r="C16" s="13" t="s">
        <v>95</v>
      </c>
      <c r="D16" s="13"/>
      <c r="E16" s="13"/>
      <c r="F16" s="22">
        <f aca="true" t="shared" si="2" ref="F16:G19">F17</f>
        <v>345662.49</v>
      </c>
      <c r="G16" s="22">
        <f t="shared" si="2"/>
        <v>345662.49</v>
      </c>
      <c r="H16" s="22">
        <f t="shared" si="0"/>
        <v>100</v>
      </c>
    </row>
    <row r="17" spans="1:8" s="1" customFormat="1" ht="38.25">
      <c r="A17" s="45" t="s">
        <v>49</v>
      </c>
      <c r="B17" s="13" t="s">
        <v>91</v>
      </c>
      <c r="C17" s="13" t="s">
        <v>95</v>
      </c>
      <c r="D17" s="13" t="s">
        <v>79</v>
      </c>
      <c r="E17" s="13"/>
      <c r="F17" s="22">
        <f t="shared" si="2"/>
        <v>345662.49</v>
      </c>
      <c r="G17" s="22">
        <f t="shared" si="2"/>
        <v>345662.49</v>
      </c>
      <c r="H17" s="22">
        <f t="shared" si="0"/>
        <v>100</v>
      </c>
    </row>
    <row r="18" spans="1:8" ht="25.5">
      <c r="A18" s="46" t="s">
        <v>184</v>
      </c>
      <c r="B18" s="14" t="s">
        <v>91</v>
      </c>
      <c r="C18" s="14" t="s">
        <v>95</v>
      </c>
      <c r="D18" s="14" t="s">
        <v>185</v>
      </c>
      <c r="E18" s="14"/>
      <c r="F18" s="23">
        <f t="shared" si="2"/>
        <v>345662.49</v>
      </c>
      <c r="G18" s="23">
        <f t="shared" si="2"/>
        <v>345662.49</v>
      </c>
      <c r="H18" s="23">
        <f t="shared" si="0"/>
        <v>100</v>
      </c>
    </row>
    <row r="19" spans="1:8" ht="25.5">
      <c r="A19" s="46" t="s">
        <v>24</v>
      </c>
      <c r="B19" s="14" t="s">
        <v>91</v>
      </c>
      <c r="C19" s="14" t="s">
        <v>95</v>
      </c>
      <c r="D19" s="14" t="s">
        <v>186</v>
      </c>
      <c r="E19" s="14"/>
      <c r="F19" s="23">
        <f t="shared" si="2"/>
        <v>345662.49</v>
      </c>
      <c r="G19" s="23">
        <f t="shared" si="2"/>
        <v>345662.49</v>
      </c>
      <c r="H19" s="23">
        <f t="shared" si="0"/>
        <v>100</v>
      </c>
    </row>
    <row r="20" spans="1:8" ht="25.5">
      <c r="A20" s="46" t="s">
        <v>44</v>
      </c>
      <c r="B20" s="14" t="s">
        <v>91</v>
      </c>
      <c r="C20" s="14" t="s">
        <v>95</v>
      </c>
      <c r="D20" s="14" t="s">
        <v>186</v>
      </c>
      <c r="E20" s="14" t="s">
        <v>99</v>
      </c>
      <c r="F20" s="23">
        <v>345662.49</v>
      </c>
      <c r="G20" s="23">
        <v>345662.49</v>
      </c>
      <c r="H20" s="23">
        <f t="shared" si="0"/>
        <v>100</v>
      </c>
    </row>
    <row r="21" spans="1:8" ht="42" customHeight="1">
      <c r="A21" s="12" t="s">
        <v>27</v>
      </c>
      <c r="B21" s="13" t="s">
        <v>91</v>
      </c>
      <c r="C21" s="13" t="s">
        <v>94</v>
      </c>
      <c r="D21" s="13"/>
      <c r="E21" s="13"/>
      <c r="F21" s="22">
        <f>F22</f>
        <v>8246357.16</v>
      </c>
      <c r="G21" s="22">
        <f>G22</f>
        <v>7837093.97</v>
      </c>
      <c r="H21" s="22">
        <f t="shared" si="0"/>
        <v>95.03704263519917</v>
      </c>
    </row>
    <row r="22" spans="1:8" ht="25.5">
      <c r="A22" s="12" t="s">
        <v>50</v>
      </c>
      <c r="B22" s="13" t="s">
        <v>91</v>
      </c>
      <c r="C22" s="13" t="s">
        <v>94</v>
      </c>
      <c r="D22" s="13" t="s">
        <v>82</v>
      </c>
      <c r="E22" s="13"/>
      <c r="F22" s="22">
        <f>SUM(F23,F26)</f>
        <v>8246357.16</v>
      </c>
      <c r="G22" s="22">
        <f>SUM(G23,G26)</f>
        <v>7837093.97</v>
      </c>
      <c r="H22" s="22">
        <f t="shared" si="0"/>
        <v>95.03704263519917</v>
      </c>
    </row>
    <row r="23" spans="1:8" s="1" customFormat="1" ht="40.5" customHeight="1">
      <c r="A23" s="12" t="s">
        <v>28</v>
      </c>
      <c r="B23" s="13" t="s">
        <v>91</v>
      </c>
      <c r="C23" s="13" t="s">
        <v>94</v>
      </c>
      <c r="D23" s="13" t="s">
        <v>83</v>
      </c>
      <c r="E23" s="13"/>
      <c r="F23" s="22">
        <f>F24</f>
        <v>1026811.09</v>
      </c>
      <c r="G23" s="22">
        <f>G24</f>
        <v>1026811.09</v>
      </c>
      <c r="H23" s="22">
        <f t="shared" si="0"/>
        <v>100</v>
      </c>
    </row>
    <row r="24" spans="1:8" ht="25.5">
      <c r="A24" s="4" t="s">
        <v>24</v>
      </c>
      <c r="B24" s="14" t="s">
        <v>91</v>
      </c>
      <c r="C24" s="14" t="s">
        <v>94</v>
      </c>
      <c r="D24" s="14" t="s">
        <v>84</v>
      </c>
      <c r="E24" s="14"/>
      <c r="F24" s="23">
        <f>F25</f>
        <v>1026811.09</v>
      </c>
      <c r="G24" s="23">
        <f>G25</f>
        <v>1026811.09</v>
      </c>
      <c r="H24" s="23">
        <f t="shared" si="0"/>
        <v>100</v>
      </c>
    </row>
    <row r="25" spans="1:8" ht="25.5">
      <c r="A25" s="4" t="s">
        <v>44</v>
      </c>
      <c r="B25" s="14" t="s">
        <v>91</v>
      </c>
      <c r="C25" s="14" t="s">
        <v>94</v>
      </c>
      <c r="D25" s="14" t="s">
        <v>84</v>
      </c>
      <c r="E25" s="14" t="s">
        <v>99</v>
      </c>
      <c r="F25" s="23">
        <v>1026811.09</v>
      </c>
      <c r="G25" s="23">
        <v>1026811.09</v>
      </c>
      <c r="H25" s="23">
        <f t="shared" si="0"/>
        <v>100</v>
      </c>
    </row>
    <row r="26" spans="1:8" s="1" customFormat="1" ht="27" customHeight="1">
      <c r="A26" s="12" t="s">
        <v>29</v>
      </c>
      <c r="B26" s="13" t="s">
        <v>91</v>
      </c>
      <c r="C26" s="13" t="s">
        <v>94</v>
      </c>
      <c r="D26" s="13" t="s">
        <v>85</v>
      </c>
      <c r="E26" s="13"/>
      <c r="F26" s="22">
        <f>SUM(F27,F29)</f>
        <v>7219546.07</v>
      </c>
      <c r="G26" s="22">
        <f>SUM(G27,G29)</f>
        <v>6810282.88</v>
      </c>
      <c r="H26" s="22">
        <f t="shared" si="0"/>
        <v>94.33117835897403</v>
      </c>
    </row>
    <row r="27" spans="1:8" ht="25.5">
      <c r="A27" s="4" t="s">
        <v>24</v>
      </c>
      <c r="B27" s="14" t="s">
        <v>91</v>
      </c>
      <c r="C27" s="14" t="s">
        <v>94</v>
      </c>
      <c r="D27" s="14" t="s">
        <v>86</v>
      </c>
      <c r="E27" s="14"/>
      <c r="F27" s="23">
        <f>F28</f>
        <v>4668546.07</v>
      </c>
      <c r="G27" s="23">
        <f>G28</f>
        <v>4667736.22</v>
      </c>
      <c r="H27" s="23">
        <f t="shared" si="0"/>
        <v>99.9826530575503</v>
      </c>
    </row>
    <row r="28" spans="1:8" ht="26.25" customHeight="1">
      <c r="A28" s="4" t="s">
        <v>44</v>
      </c>
      <c r="B28" s="14" t="s">
        <v>91</v>
      </c>
      <c r="C28" s="14" t="s">
        <v>94</v>
      </c>
      <c r="D28" s="14" t="s">
        <v>86</v>
      </c>
      <c r="E28" s="14" t="s">
        <v>99</v>
      </c>
      <c r="F28" s="23">
        <v>4668546.07</v>
      </c>
      <c r="G28" s="23">
        <v>4667736.22</v>
      </c>
      <c r="H28" s="23">
        <f t="shared" si="0"/>
        <v>99.9826530575503</v>
      </c>
    </row>
    <row r="29" spans="1:8" ht="25.5">
      <c r="A29" s="4" t="s">
        <v>58</v>
      </c>
      <c r="B29" s="14" t="s">
        <v>91</v>
      </c>
      <c r="C29" s="14" t="s">
        <v>94</v>
      </c>
      <c r="D29" s="14" t="s">
        <v>87</v>
      </c>
      <c r="E29" s="14"/>
      <c r="F29" s="23">
        <f>SUM(F30:F33)</f>
        <v>2551000</v>
      </c>
      <c r="G29" s="23">
        <f>SUM(G30:G33)</f>
        <v>2142546.66</v>
      </c>
      <c r="H29" s="23">
        <f t="shared" si="0"/>
        <v>83.98850098000784</v>
      </c>
    </row>
    <row r="30" spans="1:8" ht="26.25" customHeight="1">
      <c r="A30" s="4" t="s">
        <v>44</v>
      </c>
      <c r="B30" s="14" t="s">
        <v>91</v>
      </c>
      <c r="C30" s="14" t="s">
        <v>94</v>
      </c>
      <c r="D30" s="14" t="s">
        <v>87</v>
      </c>
      <c r="E30" s="14" t="s">
        <v>99</v>
      </c>
      <c r="F30" s="23">
        <v>95000</v>
      </c>
      <c r="G30" s="23">
        <v>45350</v>
      </c>
      <c r="H30" s="23">
        <f t="shared" si="0"/>
        <v>47.73684210526316</v>
      </c>
    </row>
    <row r="31" spans="1:8" ht="38.25">
      <c r="A31" s="4" t="s">
        <v>45</v>
      </c>
      <c r="B31" s="14" t="s">
        <v>91</v>
      </c>
      <c r="C31" s="14" t="s">
        <v>94</v>
      </c>
      <c r="D31" s="14" t="s">
        <v>87</v>
      </c>
      <c r="E31" s="14" t="s">
        <v>100</v>
      </c>
      <c r="F31" s="23">
        <v>2396000</v>
      </c>
      <c r="G31" s="23">
        <v>2037696.66</v>
      </c>
      <c r="H31" s="23">
        <f t="shared" si="0"/>
        <v>85.04577045075125</v>
      </c>
    </row>
    <row r="32" spans="1:8" ht="12.75">
      <c r="A32" s="4" t="s">
        <v>163</v>
      </c>
      <c r="B32" s="14" t="s">
        <v>91</v>
      </c>
      <c r="C32" s="14" t="s">
        <v>94</v>
      </c>
      <c r="D32" s="14" t="s">
        <v>87</v>
      </c>
      <c r="E32" s="14" t="s">
        <v>162</v>
      </c>
      <c r="F32" s="23">
        <v>2000</v>
      </c>
      <c r="G32" s="23">
        <v>2000</v>
      </c>
      <c r="H32" s="23">
        <f t="shared" si="0"/>
        <v>100</v>
      </c>
    </row>
    <row r="33" spans="1:8" ht="12.75">
      <c r="A33" s="31" t="s">
        <v>104</v>
      </c>
      <c r="B33" s="14" t="s">
        <v>91</v>
      </c>
      <c r="C33" s="14" t="s">
        <v>94</v>
      </c>
      <c r="D33" s="14" t="s">
        <v>87</v>
      </c>
      <c r="E33" s="14" t="s">
        <v>105</v>
      </c>
      <c r="F33" s="23">
        <v>58000</v>
      </c>
      <c r="G33" s="23">
        <v>57500</v>
      </c>
      <c r="H33" s="23">
        <f t="shared" si="0"/>
        <v>99.13793103448276</v>
      </c>
    </row>
    <row r="34" spans="1:8" ht="13.5" customHeight="1">
      <c r="A34" s="12" t="s">
        <v>208</v>
      </c>
      <c r="B34" s="13" t="s">
        <v>91</v>
      </c>
      <c r="C34" s="13" t="s">
        <v>209</v>
      </c>
      <c r="D34" s="13"/>
      <c r="E34" s="13"/>
      <c r="F34" s="22">
        <f aca="true" t="shared" si="3" ref="F34:G37">F35</f>
        <v>1000000</v>
      </c>
      <c r="G34" s="22">
        <f t="shared" si="3"/>
        <v>0</v>
      </c>
      <c r="H34" s="23">
        <f t="shared" si="0"/>
        <v>0</v>
      </c>
    </row>
    <row r="35" spans="1:8" ht="13.5" customHeight="1">
      <c r="A35" s="4" t="s">
        <v>77</v>
      </c>
      <c r="B35" s="14" t="s">
        <v>91</v>
      </c>
      <c r="C35" s="14" t="s">
        <v>209</v>
      </c>
      <c r="D35" s="14" t="s">
        <v>88</v>
      </c>
      <c r="E35" s="14"/>
      <c r="F35" s="23">
        <f t="shared" si="3"/>
        <v>1000000</v>
      </c>
      <c r="G35" s="23">
        <f t="shared" si="3"/>
        <v>0</v>
      </c>
      <c r="H35" s="23">
        <f t="shared" si="0"/>
        <v>0</v>
      </c>
    </row>
    <row r="36" spans="1:8" ht="13.5" customHeight="1">
      <c r="A36" s="4" t="s">
        <v>208</v>
      </c>
      <c r="B36" s="14" t="s">
        <v>91</v>
      </c>
      <c r="C36" s="14" t="s">
        <v>209</v>
      </c>
      <c r="D36" s="14" t="s">
        <v>210</v>
      </c>
      <c r="E36" s="14"/>
      <c r="F36" s="23">
        <f t="shared" si="3"/>
        <v>1000000</v>
      </c>
      <c r="G36" s="23">
        <f t="shared" si="3"/>
        <v>0</v>
      </c>
      <c r="H36" s="23">
        <f t="shared" si="0"/>
        <v>0</v>
      </c>
    </row>
    <row r="37" spans="1:8" ht="13.5" customHeight="1">
      <c r="A37" s="4" t="s">
        <v>211</v>
      </c>
      <c r="B37" s="14" t="s">
        <v>91</v>
      </c>
      <c r="C37" s="14" t="s">
        <v>209</v>
      </c>
      <c r="D37" s="14" t="s">
        <v>212</v>
      </c>
      <c r="E37" s="14"/>
      <c r="F37" s="23">
        <f t="shared" si="3"/>
        <v>1000000</v>
      </c>
      <c r="G37" s="23">
        <f t="shared" si="3"/>
        <v>0</v>
      </c>
      <c r="H37" s="23">
        <f t="shared" si="0"/>
        <v>0</v>
      </c>
    </row>
    <row r="38" spans="1:8" ht="13.5" customHeight="1">
      <c r="A38" s="25" t="s">
        <v>213</v>
      </c>
      <c r="B38" s="14" t="s">
        <v>91</v>
      </c>
      <c r="C38" s="14" t="s">
        <v>209</v>
      </c>
      <c r="D38" s="14" t="s">
        <v>212</v>
      </c>
      <c r="E38" s="14" t="s">
        <v>214</v>
      </c>
      <c r="F38" s="23">
        <v>1000000</v>
      </c>
      <c r="G38" s="23">
        <v>0</v>
      </c>
      <c r="H38" s="23">
        <f t="shared" si="0"/>
        <v>0</v>
      </c>
    </row>
    <row r="39" spans="1:8" ht="12.75">
      <c r="A39" s="7" t="s">
        <v>51</v>
      </c>
      <c r="B39" s="13" t="s">
        <v>93</v>
      </c>
      <c r="C39" s="13" t="s">
        <v>92</v>
      </c>
      <c r="D39" s="13"/>
      <c r="E39" s="13"/>
      <c r="F39" s="22">
        <f aca="true" t="shared" si="4" ref="F39:G41">F40</f>
        <v>1280900</v>
      </c>
      <c r="G39" s="22">
        <f t="shared" si="4"/>
        <v>1280900</v>
      </c>
      <c r="H39" s="22">
        <f t="shared" si="0"/>
        <v>100</v>
      </c>
    </row>
    <row r="40" spans="1:8" ht="12.75">
      <c r="A40" s="7" t="s">
        <v>30</v>
      </c>
      <c r="B40" s="13" t="s">
        <v>93</v>
      </c>
      <c r="C40" s="13" t="s">
        <v>95</v>
      </c>
      <c r="D40" s="13"/>
      <c r="E40" s="13"/>
      <c r="F40" s="22">
        <f t="shared" si="4"/>
        <v>1280900</v>
      </c>
      <c r="G40" s="22">
        <f t="shared" si="4"/>
        <v>1280900</v>
      </c>
      <c r="H40" s="22">
        <f t="shared" si="0"/>
        <v>100</v>
      </c>
    </row>
    <row r="41" spans="1:8" ht="25.5">
      <c r="A41" s="12" t="s">
        <v>77</v>
      </c>
      <c r="B41" s="13" t="s">
        <v>93</v>
      </c>
      <c r="C41" s="13" t="s">
        <v>95</v>
      </c>
      <c r="D41" s="13" t="s">
        <v>88</v>
      </c>
      <c r="E41" s="13"/>
      <c r="F41" s="22">
        <f t="shared" si="4"/>
        <v>1280900</v>
      </c>
      <c r="G41" s="22">
        <f t="shared" si="4"/>
        <v>1280900</v>
      </c>
      <c r="H41" s="22">
        <f t="shared" si="0"/>
        <v>100</v>
      </c>
    </row>
    <row r="42" spans="1:8" ht="38.25">
      <c r="A42" s="25" t="s">
        <v>31</v>
      </c>
      <c r="B42" s="14" t="s">
        <v>93</v>
      </c>
      <c r="C42" s="14" t="s">
        <v>95</v>
      </c>
      <c r="D42" s="14" t="s">
        <v>135</v>
      </c>
      <c r="E42" s="14"/>
      <c r="F42" s="23">
        <f>SUM(F43:F44)</f>
        <v>1280900</v>
      </c>
      <c r="G42" s="23">
        <f>SUM(G43:G44)</f>
        <v>1280900</v>
      </c>
      <c r="H42" s="23">
        <f t="shared" si="0"/>
        <v>100</v>
      </c>
    </row>
    <row r="43" spans="1:8" s="20" customFormat="1" ht="29.25" customHeight="1">
      <c r="A43" s="26" t="s">
        <v>44</v>
      </c>
      <c r="B43" s="14" t="s">
        <v>93</v>
      </c>
      <c r="C43" s="27" t="s">
        <v>95</v>
      </c>
      <c r="D43" s="14" t="s">
        <v>135</v>
      </c>
      <c r="E43" s="27" t="s">
        <v>99</v>
      </c>
      <c r="F43" s="28">
        <v>1090136.96</v>
      </c>
      <c r="G43" s="28">
        <v>1090136.96</v>
      </c>
      <c r="H43" s="23">
        <f t="shared" si="0"/>
        <v>100</v>
      </c>
    </row>
    <row r="44" spans="1:8" ht="38.25">
      <c r="A44" s="4" t="s">
        <v>45</v>
      </c>
      <c r="B44" s="14" t="s">
        <v>93</v>
      </c>
      <c r="C44" s="27" t="s">
        <v>95</v>
      </c>
      <c r="D44" s="14" t="s">
        <v>135</v>
      </c>
      <c r="E44" s="27" t="s">
        <v>100</v>
      </c>
      <c r="F44" s="28">
        <v>190763.04</v>
      </c>
      <c r="G44" s="28">
        <v>190763.04</v>
      </c>
      <c r="H44" s="23">
        <f t="shared" si="0"/>
        <v>100</v>
      </c>
    </row>
    <row r="45" spans="1:8" s="1" customFormat="1" ht="18.75" customHeight="1">
      <c r="A45" s="12" t="s">
        <v>156</v>
      </c>
      <c r="B45" s="13" t="s">
        <v>94</v>
      </c>
      <c r="C45" s="18" t="s">
        <v>92</v>
      </c>
      <c r="D45" s="13"/>
      <c r="E45" s="18"/>
      <c r="F45" s="30">
        <f>SUM(F46,F50)</f>
        <v>450000</v>
      </c>
      <c r="G45" s="30">
        <f>SUM(G46,G50)</f>
        <v>260000</v>
      </c>
      <c r="H45" s="22">
        <f t="shared" si="0"/>
        <v>57.77777777777777</v>
      </c>
    </row>
    <row r="46" spans="1:8" s="1" customFormat="1" ht="18.75" customHeight="1">
      <c r="A46" s="12" t="s">
        <v>215</v>
      </c>
      <c r="B46" s="13" t="s">
        <v>94</v>
      </c>
      <c r="C46" s="48" t="s">
        <v>91</v>
      </c>
      <c r="D46" s="48"/>
      <c r="E46" s="48"/>
      <c r="F46" s="49">
        <f aca="true" t="shared" si="5" ref="F46:G48">F47</f>
        <v>150000</v>
      </c>
      <c r="G46" s="49">
        <f t="shared" si="5"/>
        <v>150000</v>
      </c>
      <c r="H46" s="22">
        <f t="shared" si="0"/>
        <v>100</v>
      </c>
    </row>
    <row r="47" spans="1:8" s="1" customFormat="1" ht="18.75" customHeight="1">
      <c r="A47" s="4" t="s">
        <v>77</v>
      </c>
      <c r="B47" s="14" t="s">
        <v>94</v>
      </c>
      <c r="C47" s="24" t="s">
        <v>91</v>
      </c>
      <c r="D47" s="24" t="s">
        <v>88</v>
      </c>
      <c r="E47" s="24"/>
      <c r="F47" s="50">
        <f t="shared" si="5"/>
        <v>150000</v>
      </c>
      <c r="G47" s="50">
        <f t="shared" si="5"/>
        <v>150000</v>
      </c>
      <c r="H47" s="23">
        <f t="shared" si="0"/>
        <v>100</v>
      </c>
    </row>
    <row r="48" spans="1:8" s="1" customFormat="1" ht="54.75" customHeight="1">
      <c r="A48" s="5" t="s">
        <v>216</v>
      </c>
      <c r="B48" s="14" t="s">
        <v>94</v>
      </c>
      <c r="C48" s="27" t="s">
        <v>217</v>
      </c>
      <c r="D48" s="27" t="s">
        <v>218</v>
      </c>
      <c r="E48" s="27"/>
      <c r="F48" s="51">
        <f t="shared" si="5"/>
        <v>150000</v>
      </c>
      <c r="G48" s="51">
        <f t="shared" si="5"/>
        <v>150000</v>
      </c>
      <c r="H48" s="23">
        <f t="shared" si="0"/>
        <v>100</v>
      </c>
    </row>
    <row r="49" spans="1:8" s="1" customFormat="1" ht="40.5" customHeight="1">
      <c r="A49" s="4" t="s">
        <v>45</v>
      </c>
      <c r="B49" s="14" t="s">
        <v>94</v>
      </c>
      <c r="C49" s="27" t="s">
        <v>91</v>
      </c>
      <c r="D49" s="27" t="s">
        <v>218</v>
      </c>
      <c r="E49" s="27" t="s">
        <v>100</v>
      </c>
      <c r="F49" s="51">
        <v>150000</v>
      </c>
      <c r="G49" s="28">
        <v>150000</v>
      </c>
      <c r="H49" s="23">
        <f t="shared" si="0"/>
        <v>100</v>
      </c>
    </row>
    <row r="50" spans="1:8" s="1" customFormat="1" ht="30" customHeight="1">
      <c r="A50" s="52" t="s">
        <v>232</v>
      </c>
      <c r="B50" s="13" t="s">
        <v>94</v>
      </c>
      <c r="C50" s="18" t="s">
        <v>155</v>
      </c>
      <c r="D50" s="18"/>
      <c r="E50" s="18"/>
      <c r="F50" s="53">
        <f>F51</f>
        <v>300000</v>
      </c>
      <c r="G50" s="53">
        <f>G51</f>
        <v>110000</v>
      </c>
      <c r="H50" s="22">
        <f t="shared" si="0"/>
        <v>36.666666666666664</v>
      </c>
    </row>
    <row r="51" spans="1:8" ht="25.5">
      <c r="A51" s="43" t="s">
        <v>157</v>
      </c>
      <c r="B51" s="14" t="s">
        <v>94</v>
      </c>
      <c r="C51" s="27" t="s">
        <v>155</v>
      </c>
      <c r="D51" s="14" t="s">
        <v>158</v>
      </c>
      <c r="E51" s="27"/>
      <c r="F51" s="28">
        <f>F52</f>
        <v>300000</v>
      </c>
      <c r="G51" s="28">
        <f>G52</f>
        <v>110000</v>
      </c>
      <c r="H51" s="23">
        <f t="shared" si="0"/>
        <v>36.666666666666664</v>
      </c>
    </row>
    <row r="52" spans="1:8" ht="38.25">
      <c r="A52" s="4" t="s">
        <v>45</v>
      </c>
      <c r="B52" s="14" t="s">
        <v>94</v>
      </c>
      <c r="C52" s="27" t="s">
        <v>155</v>
      </c>
      <c r="D52" s="14" t="s">
        <v>158</v>
      </c>
      <c r="E52" s="27" t="s">
        <v>100</v>
      </c>
      <c r="F52" s="28">
        <v>300000</v>
      </c>
      <c r="G52" s="28">
        <v>110000</v>
      </c>
      <c r="H52" s="23">
        <f t="shared" si="0"/>
        <v>36.666666666666664</v>
      </c>
    </row>
    <row r="53" spans="1:8" ht="18" customHeight="1">
      <c r="A53" s="12" t="s">
        <v>52</v>
      </c>
      <c r="B53" s="13" t="s">
        <v>96</v>
      </c>
      <c r="C53" s="13" t="s">
        <v>92</v>
      </c>
      <c r="D53" s="13"/>
      <c r="E53" s="13"/>
      <c r="F53" s="22">
        <f>SUM(F54,F60,F70,F82)</f>
        <v>53930228.22</v>
      </c>
      <c r="G53" s="22">
        <f>SUM(G54,G60,G70,G82)</f>
        <v>50666350.62</v>
      </c>
      <c r="H53" s="22">
        <f t="shared" si="0"/>
        <v>93.94796256621515</v>
      </c>
    </row>
    <row r="54" spans="1:8" ht="17.25" customHeight="1">
      <c r="A54" s="12" t="s">
        <v>102</v>
      </c>
      <c r="B54" s="13" t="s">
        <v>96</v>
      </c>
      <c r="C54" s="13" t="s">
        <v>91</v>
      </c>
      <c r="D54" s="13"/>
      <c r="E54" s="13"/>
      <c r="F54" s="22">
        <f>F55</f>
        <v>1020000</v>
      </c>
      <c r="G54" s="22">
        <f>G55</f>
        <v>788455.1799999999</v>
      </c>
      <c r="H54" s="22">
        <f t="shared" si="0"/>
        <v>77.29952745098039</v>
      </c>
    </row>
    <row r="55" spans="1:8" s="1" customFormat="1" ht="12.75">
      <c r="A55" s="4" t="s">
        <v>77</v>
      </c>
      <c r="B55" s="14" t="s">
        <v>96</v>
      </c>
      <c r="C55" s="24" t="s">
        <v>91</v>
      </c>
      <c r="D55" s="24" t="s">
        <v>88</v>
      </c>
      <c r="E55" s="14"/>
      <c r="F55" s="23">
        <f>SUM(F56,F58)</f>
        <v>1020000</v>
      </c>
      <c r="G55" s="23">
        <f>SUM(G56,G58)</f>
        <v>788455.1799999999</v>
      </c>
      <c r="H55" s="23">
        <f t="shared" si="0"/>
        <v>77.29952745098039</v>
      </c>
    </row>
    <row r="56" spans="1:8" ht="38.25">
      <c r="A56" s="4" t="s">
        <v>111</v>
      </c>
      <c r="B56" s="14" t="s">
        <v>96</v>
      </c>
      <c r="C56" s="24" t="s">
        <v>91</v>
      </c>
      <c r="D56" s="14" t="s">
        <v>136</v>
      </c>
      <c r="E56" s="14"/>
      <c r="F56" s="23">
        <f>F57</f>
        <v>420000</v>
      </c>
      <c r="G56" s="23">
        <f>G57</f>
        <v>193455.18</v>
      </c>
      <c r="H56" s="23">
        <f t="shared" si="0"/>
        <v>46.06075714285714</v>
      </c>
    </row>
    <row r="57" spans="1:8" s="16" customFormat="1" ht="41.25" customHeight="1">
      <c r="A57" s="4" t="s">
        <v>45</v>
      </c>
      <c r="B57" s="14" t="s">
        <v>96</v>
      </c>
      <c r="C57" s="24" t="s">
        <v>91</v>
      </c>
      <c r="D57" s="14" t="s">
        <v>136</v>
      </c>
      <c r="E57" s="14" t="s">
        <v>100</v>
      </c>
      <c r="F57" s="23">
        <v>420000</v>
      </c>
      <c r="G57" s="23">
        <v>193455.18</v>
      </c>
      <c r="H57" s="23">
        <f t="shared" si="0"/>
        <v>46.06075714285714</v>
      </c>
    </row>
    <row r="58" spans="1:8" s="16" customFormat="1" ht="22.5" customHeight="1">
      <c r="A58" s="4" t="s">
        <v>220</v>
      </c>
      <c r="B58" s="14" t="s">
        <v>96</v>
      </c>
      <c r="C58" s="14" t="s">
        <v>91</v>
      </c>
      <c r="D58" s="14" t="s">
        <v>219</v>
      </c>
      <c r="E58" s="27"/>
      <c r="F58" s="23">
        <f>F59</f>
        <v>600000</v>
      </c>
      <c r="G58" s="23">
        <f>G59</f>
        <v>595000</v>
      </c>
      <c r="H58" s="23">
        <f t="shared" si="0"/>
        <v>99.16666666666667</v>
      </c>
    </row>
    <row r="59" spans="1:8" s="16" customFormat="1" ht="41.25" customHeight="1">
      <c r="A59" s="4" t="s">
        <v>45</v>
      </c>
      <c r="B59" s="14" t="s">
        <v>96</v>
      </c>
      <c r="C59" s="14" t="s">
        <v>91</v>
      </c>
      <c r="D59" s="14" t="s">
        <v>219</v>
      </c>
      <c r="E59" s="27" t="s">
        <v>100</v>
      </c>
      <c r="F59" s="23">
        <v>600000</v>
      </c>
      <c r="G59" s="23">
        <v>595000</v>
      </c>
      <c r="H59" s="23">
        <f t="shared" si="0"/>
        <v>99.16666666666667</v>
      </c>
    </row>
    <row r="60" spans="1:8" ht="16.5" customHeight="1">
      <c r="A60" s="12" t="s">
        <v>53</v>
      </c>
      <c r="B60" s="13" t="s">
        <v>96</v>
      </c>
      <c r="C60" s="13" t="s">
        <v>93</v>
      </c>
      <c r="D60" s="13"/>
      <c r="E60" s="13"/>
      <c r="F60" s="30">
        <f>F61</f>
        <v>13217128.22</v>
      </c>
      <c r="G60" s="30">
        <f>G61</f>
        <v>12722078.22</v>
      </c>
      <c r="H60" s="22">
        <f t="shared" si="0"/>
        <v>96.25448136872203</v>
      </c>
    </row>
    <row r="61" spans="1:8" s="1" customFormat="1" ht="12.75">
      <c r="A61" s="4" t="s">
        <v>77</v>
      </c>
      <c r="B61" s="14" t="s">
        <v>96</v>
      </c>
      <c r="C61" s="14" t="s">
        <v>93</v>
      </c>
      <c r="D61" s="24" t="s">
        <v>88</v>
      </c>
      <c r="E61" s="14"/>
      <c r="F61" s="28">
        <f>SUM(F62,F64,F66,F68)</f>
        <v>13217128.22</v>
      </c>
      <c r="G61" s="28">
        <f>SUM(G62,G64,G66,G68)</f>
        <v>12722078.22</v>
      </c>
      <c r="H61" s="22">
        <f t="shared" si="0"/>
        <v>96.25448136872203</v>
      </c>
    </row>
    <row r="62" spans="1:8" ht="18" customHeight="1">
      <c r="A62" s="5" t="s">
        <v>46</v>
      </c>
      <c r="B62" s="14" t="s">
        <v>96</v>
      </c>
      <c r="C62" s="27" t="s">
        <v>93</v>
      </c>
      <c r="D62" s="27" t="s">
        <v>137</v>
      </c>
      <c r="E62" s="27"/>
      <c r="F62" s="28">
        <f>F63</f>
        <v>800000</v>
      </c>
      <c r="G62" s="28">
        <f>G63</f>
        <v>305000</v>
      </c>
      <c r="H62" s="23">
        <f t="shared" si="0"/>
        <v>38.125</v>
      </c>
    </row>
    <row r="63" spans="1:8" ht="39.75" customHeight="1">
      <c r="A63" s="4" t="s">
        <v>45</v>
      </c>
      <c r="B63" s="14" t="s">
        <v>96</v>
      </c>
      <c r="C63" s="27" t="s">
        <v>93</v>
      </c>
      <c r="D63" s="27" t="s">
        <v>137</v>
      </c>
      <c r="E63" s="27" t="s">
        <v>100</v>
      </c>
      <c r="F63" s="28">
        <v>800000</v>
      </c>
      <c r="G63" s="28">
        <v>305000</v>
      </c>
      <c r="H63" s="23">
        <f t="shared" si="0"/>
        <v>38.125</v>
      </c>
    </row>
    <row r="64" spans="1:8" ht="50.25" customHeight="1">
      <c r="A64" s="4" t="s">
        <v>221</v>
      </c>
      <c r="B64" s="14" t="s">
        <v>96</v>
      </c>
      <c r="C64" s="27" t="s">
        <v>222</v>
      </c>
      <c r="D64" s="27" t="s">
        <v>223</v>
      </c>
      <c r="E64" s="27"/>
      <c r="F64" s="28">
        <f>F65</f>
        <v>600000</v>
      </c>
      <c r="G64" s="28">
        <f>G65</f>
        <v>599950</v>
      </c>
      <c r="H64" s="23">
        <f t="shared" si="0"/>
        <v>99.99166666666667</v>
      </c>
    </row>
    <row r="65" spans="1:8" ht="39.75" customHeight="1">
      <c r="A65" s="4" t="s">
        <v>45</v>
      </c>
      <c r="B65" s="14" t="s">
        <v>96</v>
      </c>
      <c r="C65" s="27" t="s">
        <v>222</v>
      </c>
      <c r="D65" s="27" t="s">
        <v>223</v>
      </c>
      <c r="E65" s="27" t="s">
        <v>100</v>
      </c>
      <c r="F65" s="28">
        <v>600000</v>
      </c>
      <c r="G65" s="28">
        <v>599950</v>
      </c>
      <c r="H65" s="23">
        <f t="shared" si="0"/>
        <v>99.99166666666667</v>
      </c>
    </row>
    <row r="66" spans="1:8" ht="39.75" customHeight="1">
      <c r="A66" s="4" t="s">
        <v>224</v>
      </c>
      <c r="B66" s="14" t="s">
        <v>96</v>
      </c>
      <c r="C66" s="27" t="s">
        <v>222</v>
      </c>
      <c r="D66" s="27" t="s">
        <v>225</v>
      </c>
      <c r="E66" s="27"/>
      <c r="F66" s="28">
        <f>F67</f>
        <v>150000</v>
      </c>
      <c r="G66" s="28">
        <f>G67</f>
        <v>150000</v>
      </c>
      <c r="H66" s="23">
        <f t="shared" si="0"/>
        <v>100</v>
      </c>
    </row>
    <row r="67" spans="1:8" ht="39.75" customHeight="1">
      <c r="A67" s="4" t="s">
        <v>45</v>
      </c>
      <c r="B67" s="14" t="s">
        <v>96</v>
      </c>
      <c r="C67" s="27" t="s">
        <v>222</v>
      </c>
      <c r="D67" s="27" t="s">
        <v>225</v>
      </c>
      <c r="E67" s="27" t="s">
        <v>100</v>
      </c>
      <c r="F67" s="28">
        <v>150000</v>
      </c>
      <c r="G67" s="28">
        <v>150000</v>
      </c>
      <c r="H67" s="23">
        <f t="shared" si="0"/>
        <v>100</v>
      </c>
    </row>
    <row r="68" spans="1:8" ht="39.75" customHeight="1">
      <c r="A68" s="4" t="s">
        <v>226</v>
      </c>
      <c r="B68" s="14" t="s">
        <v>96</v>
      </c>
      <c r="C68" s="27" t="s">
        <v>93</v>
      </c>
      <c r="D68" s="27" t="s">
        <v>228</v>
      </c>
      <c r="E68" s="27"/>
      <c r="F68" s="28">
        <f>F69</f>
        <v>11667128.22</v>
      </c>
      <c r="G68" s="28">
        <f>G69</f>
        <v>11667128.22</v>
      </c>
      <c r="H68" s="23">
        <f t="shared" si="0"/>
        <v>100</v>
      </c>
    </row>
    <row r="69" spans="1:8" ht="56.25" customHeight="1">
      <c r="A69" s="4" t="s">
        <v>227</v>
      </c>
      <c r="B69" s="14" t="s">
        <v>96</v>
      </c>
      <c r="C69" s="27" t="s">
        <v>93</v>
      </c>
      <c r="D69" s="27" t="s">
        <v>228</v>
      </c>
      <c r="E69" s="27" t="s">
        <v>229</v>
      </c>
      <c r="F69" s="28">
        <v>11667128.22</v>
      </c>
      <c r="G69" s="28">
        <v>11667128.22</v>
      </c>
      <c r="H69" s="23">
        <f t="shared" si="0"/>
        <v>100</v>
      </c>
    </row>
    <row r="70" spans="1:8" ht="16.5" customHeight="1">
      <c r="A70" s="7" t="s">
        <v>32</v>
      </c>
      <c r="B70" s="13" t="s">
        <v>96</v>
      </c>
      <c r="C70" s="13" t="s">
        <v>95</v>
      </c>
      <c r="D70" s="13"/>
      <c r="E70" s="13"/>
      <c r="F70" s="22">
        <f>F71</f>
        <v>33524100</v>
      </c>
      <c r="G70" s="22">
        <f>G71</f>
        <v>33172827.64</v>
      </c>
      <c r="H70" s="22">
        <f t="shared" si="0"/>
        <v>98.95217959617112</v>
      </c>
    </row>
    <row r="71" spans="1:8" s="1" customFormat="1" ht="38.25">
      <c r="A71" s="12" t="s">
        <v>128</v>
      </c>
      <c r="B71" s="13" t="s">
        <v>96</v>
      </c>
      <c r="C71" s="13" t="s">
        <v>95</v>
      </c>
      <c r="D71" s="13" t="s">
        <v>138</v>
      </c>
      <c r="E71" s="13"/>
      <c r="F71" s="22">
        <f>SUM(F72,F74,F76,F78)</f>
        <v>33524100</v>
      </c>
      <c r="G71" s="22">
        <f>SUM(G72,G74,G76,G78)</f>
        <v>33172827.64</v>
      </c>
      <c r="H71" s="22">
        <f t="shared" si="0"/>
        <v>98.95217959617112</v>
      </c>
    </row>
    <row r="72" spans="1:8" ht="15.75" customHeight="1">
      <c r="A72" s="25" t="s">
        <v>109</v>
      </c>
      <c r="B72" s="14" t="s">
        <v>96</v>
      </c>
      <c r="C72" s="14" t="s">
        <v>95</v>
      </c>
      <c r="D72" s="14" t="s">
        <v>139</v>
      </c>
      <c r="E72" s="14"/>
      <c r="F72" s="23">
        <f>F73</f>
        <v>11526000</v>
      </c>
      <c r="G72" s="23">
        <f>G73</f>
        <v>11525212.46</v>
      </c>
      <c r="H72" s="23">
        <f t="shared" si="0"/>
        <v>99.99316727398924</v>
      </c>
    </row>
    <row r="73" spans="1:8" ht="38.25">
      <c r="A73" s="4" t="s">
        <v>45</v>
      </c>
      <c r="B73" s="14" t="s">
        <v>96</v>
      </c>
      <c r="C73" s="14" t="s">
        <v>95</v>
      </c>
      <c r="D73" s="14" t="s">
        <v>139</v>
      </c>
      <c r="E73" s="27" t="s">
        <v>100</v>
      </c>
      <c r="F73" s="23">
        <v>11526000</v>
      </c>
      <c r="G73" s="23">
        <v>11525212.46</v>
      </c>
      <c r="H73" s="23">
        <f t="shared" si="0"/>
        <v>99.99316727398924</v>
      </c>
    </row>
    <row r="74" spans="1:8" ht="21.75" customHeight="1">
      <c r="A74" s="4" t="s">
        <v>231</v>
      </c>
      <c r="B74" s="14" t="s">
        <v>96</v>
      </c>
      <c r="C74" s="14" t="s">
        <v>95</v>
      </c>
      <c r="D74" s="14" t="s">
        <v>230</v>
      </c>
      <c r="E74" s="27"/>
      <c r="F74" s="23">
        <f>F75</f>
        <v>288000</v>
      </c>
      <c r="G74" s="23">
        <f>G75</f>
        <v>287500</v>
      </c>
      <c r="H74" s="23">
        <f t="shared" si="0"/>
        <v>99.82638888888889</v>
      </c>
    </row>
    <row r="75" spans="1:8" ht="38.25">
      <c r="A75" s="4" t="s">
        <v>45</v>
      </c>
      <c r="B75" s="14" t="s">
        <v>96</v>
      </c>
      <c r="C75" s="14" t="s">
        <v>95</v>
      </c>
      <c r="D75" s="14" t="s">
        <v>230</v>
      </c>
      <c r="E75" s="27" t="s">
        <v>100</v>
      </c>
      <c r="F75" s="23">
        <v>288000</v>
      </c>
      <c r="G75" s="23">
        <v>287500</v>
      </c>
      <c r="H75" s="23">
        <f t="shared" si="0"/>
        <v>99.82638888888889</v>
      </c>
    </row>
    <row r="76" spans="1:8" s="1" customFormat="1" ht="25.5">
      <c r="A76" s="41" t="s">
        <v>129</v>
      </c>
      <c r="B76" s="14" t="s">
        <v>96</v>
      </c>
      <c r="C76" s="14" t="s">
        <v>95</v>
      </c>
      <c r="D76" s="14" t="s">
        <v>140</v>
      </c>
      <c r="E76" s="27"/>
      <c r="F76" s="23">
        <f>F77</f>
        <v>12237000</v>
      </c>
      <c r="G76" s="23">
        <f>G77</f>
        <v>11904128.48</v>
      </c>
      <c r="H76" s="23">
        <f t="shared" si="0"/>
        <v>97.27979472092834</v>
      </c>
    </row>
    <row r="77" spans="1:8" s="16" customFormat="1" ht="39" customHeight="1">
      <c r="A77" s="4" t="s">
        <v>45</v>
      </c>
      <c r="B77" s="14" t="s">
        <v>96</v>
      </c>
      <c r="C77" s="14" t="s">
        <v>95</v>
      </c>
      <c r="D77" s="14" t="s">
        <v>140</v>
      </c>
      <c r="E77" s="27" t="s">
        <v>100</v>
      </c>
      <c r="F77" s="28">
        <v>12237000</v>
      </c>
      <c r="G77" s="28">
        <v>11904128.48</v>
      </c>
      <c r="H77" s="23">
        <f aca="true" t="shared" si="6" ref="H77:H97">G77/F77*100</f>
        <v>97.27979472092834</v>
      </c>
    </row>
    <row r="78" spans="1:8" s="1" customFormat="1" ht="20.25" customHeight="1">
      <c r="A78" s="41" t="s">
        <v>130</v>
      </c>
      <c r="B78" s="14" t="s">
        <v>96</v>
      </c>
      <c r="C78" s="14" t="s">
        <v>95</v>
      </c>
      <c r="D78" s="14" t="s">
        <v>141</v>
      </c>
      <c r="E78" s="27"/>
      <c r="F78" s="28">
        <f>SUM(F79:F81)</f>
        <v>9473100</v>
      </c>
      <c r="G78" s="28">
        <f>SUM(G79:G81)</f>
        <v>9455986.7</v>
      </c>
      <c r="H78" s="23">
        <f t="shared" si="6"/>
        <v>99.81934847093348</v>
      </c>
    </row>
    <row r="79" spans="1:8" ht="38.25" customHeight="1">
      <c r="A79" s="4" t="s">
        <v>45</v>
      </c>
      <c r="B79" s="14" t="s">
        <v>96</v>
      </c>
      <c r="C79" s="14" t="s">
        <v>95</v>
      </c>
      <c r="D79" s="14" t="s">
        <v>141</v>
      </c>
      <c r="E79" s="27" t="s">
        <v>100</v>
      </c>
      <c r="F79" s="28">
        <v>9225600</v>
      </c>
      <c r="G79" s="28">
        <v>9213572.5</v>
      </c>
      <c r="H79" s="23">
        <f t="shared" si="6"/>
        <v>99.86962907561568</v>
      </c>
    </row>
    <row r="80" spans="1:8" ht="18" customHeight="1">
      <c r="A80" s="4" t="s">
        <v>163</v>
      </c>
      <c r="B80" s="14" t="s">
        <v>96</v>
      </c>
      <c r="C80" s="14" t="s">
        <v>95</v>
      </c>
      <c r="D80" s="14" t="s">
        <v>141</v>
      </c>
      <c r="E80" s="27" t="s">
        <v>162</v>
      </c>
      <c r="F80" s="28">
        <v>137500</v>
      </c>
      <c r="G80" s="28">
        <v>137414.2</v>
      </c>
      <c r="H80" s="23">
        <f t="shared" si="6"/>
        <v>99.9376</v>
      </c>
    </row>
    <row r="81" spans="1:8" ht="18" customHeight="1">
      <c r="A81" s="31" t="s">
        <v>104</v>
      </c>
      <c r="B81" s="14" t="s">
        <v>96</v>
      </c>
      <c r="C81" s="14" t="s">
        <v>95</v>
      </c>
      <c r="D81" s="14" t="s">
        <v>141</v>
      </c>
      <c r="E81" s="27" t="s">
        <v>105</v>
      </c>
      <c r="F81" s="28">
        <v>110000</v>
      </c>
      <c r="G81" s="28">
        <v>105000</v>
      </c>
      <c r="H81" s="23">
        <f t="shared" si="6"/>
        <v>95.45454545454545</v>
      </c>
    </row>
    <row r="82" spans="1:8" ht="25.5">
      <c r="A82" s="12" t="s">
        <v>131</v>
      </c>
      <c r="B82" s="13" t="s">
        <v>96</v>
      </c>
      <c r="C82" s="13" t="s">
        <v>96</v>
      </c>
      <c r="D82" s="13"/>
      <c r="E82" s="18"/>
      <c r="F82" s="30">
        <f>F83</f>
        <v>6169000</v>
      </c>
      <c r="G82" s="30">
        <f>G83</f>
        <v>3982989.58</v>
      </c>
      <c r="H82" s="22">
        <f t="shared" si="6"/>
        <v>64.5645903712109</v>
      </c>
    </row>
    <row r="83" spans="1:8" ht="30" customHeight="1">
      <c r="A83" s="12" t="s">
        <v>189</v>
      </c>
      <c r="B83" s="13" t="s">
        <v>96</v>
      </c>
      <c r="C83" s="13" t="s">
        <v>96</v>
      </c>
      <c r="D83" s="13" t="s">
        <v>142</v>
      </c>
      <c r="E83" s="18"/>
      <c r="F83" s="22">
        <f>F84</f>
        <v>6169000</v>
      </c>
      <c r="G83" s="22">
        <f>G84</f>
        <v>3982989.58</v>
      </c>
      <c r="H83" s="22">
        <f t="shared" si="6"/>
        <v>64.5645903712109</v>
      </c>
    </row>
    <row r="84" spans="1:8" ht="38.25">
      <c r="A84" s="41" t="s">
        <v>132</v>
      </c>
      <c r="B84" s="14" t="s">
        <v>96</v>
      </c>
      <c r="C84" s="14" t="s">
        <v>96</v>
      </c>
      <c r="D84" s="14" t="s">
        <v>143</v>
      </c>
      <c r="E84" s="27"/>
      <c r="F84" s="23">
        <f>SUM(F85:F87)</f>
        <v>6169000</v>
      </c>
      <c r="G84" s="23">
        <f>SUM(G85:G87)</f>
        <v>3982989.58</v>
      </c>
      <c r="H84" s="23">
        <f t="shared" si="6"/>
        <v>64.5645903712109</v>
      </c>
    </row>
    <row r="85" spans="1:8" ht="27.75" customHeight="1">
      <c r="A85" s="42" t="s">
        <v>110</v>
      </c>
      <c r="B85" s="14" t="s">
        <v>96</v>
      </c>
      <c r="C85" s="14" t="s">
        <v>96</v>
      </c>
      <c r="D85" s="14" t="s">
        <v>143</v>
      </c>
      <c r="E85" s="27" t="s">
        <v>101</v>
      </c>
      <c r="F85" s="28">
        <v>3722000</v>
      </c>
      <c r="G85" s="28">
        <v>3720272.62</v>
      </c>
      <c r="H85" s="23">
        <f t="shared" si="6"/>
        <v>99.95359000537346</v>
      </c>
    </row>
    <row r="86" spans="1:8" ht="37.5" customHeight="1">
      <c r="A86" s="4" t="s">
        <v>45</v>
      </c>
      <c r="B86" s="14" t="s">
        <v>96</v>
      </c>
      <c r="C86" s="14" t="s">
        <v>96</v>
      </c>
      <c r="D86" s="14" t="s">
        <v>143</v>
      </c>
      <c r="E86" s="27" t="s">
        <v>100</v>
      </c>
      <c r="F86" s="28">
        <v>2446322</v>
      </c>
      <c r="G86" s="28">
        <v>262038.96</v>
      </c>
      <c r="H86" s="23">
        <f t="shared" si="6"/>
        <v>10.711548193573863</v>
      </c>
    </row>
    <row r="87" spans="1:8" ht="23.25" customHeight="1">
      <c r="A87" s="31" t="s">
        <v>104</v>
      </c>
      <c r="B87" s="14" t="s">
        <v>96</v>
      </c>
      <c r="C87" s="14" t="s">
        <v>96</v>
      </c>
      <c r="D87" s="14" t="s">
        <v>143</v>
      </c>
      <c r="E87" s="27" t="s">
        <v>105</v>
      </c>
      <c r="F87" s="28">
        <v>678</v>
      </c>
      <c r="G87" s="28">
        <v>678</v>
      </c>
      <c r="H87" s="23">
        <f t="shared" si="6"/>
        <v>100</v>
      </c>
    </row>
    <row r="88" spans="1:8" ht="12.75">
      <c r="A88" s="12" t="s">
        <v>54</v>
      </c>
      <c r="B88" s="13" t="s">
        <v>98</v>
      </c>
      <c r="C88" s="13" t="s">
        <v>92</v>
      </c>
      <c r="D88" s="13"/>
      <c r="E88" s="13"/>
      <c r="F88" s="22">
        <f>SUM(F89,F93)</f>
        <v>1700000</v>
      </c>
      <c r="G88" s="22">
        <f>SUM(G89,G93)</f>
        <v>1618651.1600000001</v>
      </c>
      <c r="H88" s="22">
        <f t="shared" si="6"/>
        <v>95.21477411764707</v>
      </c>
    </row>
    <row r="89" spans="1:8" ht="12.75">
      <c r="A89" s="7" t="s">
        <v>55</v>
      </c>
      <c r="B89" s="13" t="s">
        <v>98</v>
      </c>
      <c r="C89" s="13" t="s">
        <v>91</v>
      </c>
      <c r="D89" s="13"/>
      <c r="E89" s="13"/>
      <c r="F89" s="22">
        <f aca="true" t="shared" si="7" ref="F89:G91">F90</f>
        <v>639000</v>
      </c>
      <c r="G89" s="22">
        <f t="shared" si="7"/>
        <v>557651.16</v>
      </c>
      <c r="H89" s="22">
        <f t="shared" si="6"/>
        <v>87.26935211267606</v>
      </c>
    </row>
    <row r="90" spans="1:8" ht="12.75">
      <c r="A90" s="4" t="s">
        <v>77</v>
      </c>
      <c r="B90" s="14" t="s">
        <v>98</v>
      </c>
      <c r="C90" s="14" t="s">
        <v>91</v>
      </c>
      <c r="D90" s="14" t="s">
        <v>144</v>
      </c>
      <c r="E90" s="14"/>
      <c r="F90" s="23">
        <f t="shared" si="7"/>
        <v>639000</v>
      </c>
      <c r="G90" s="23">
        <f t="shared" si="7"/>
        <v>557651.16</v>
      </c>
      <c r="H90" s="23">
        <f t="shared" si="6"/>
        <v>87.26935211267606</v>
      </c>
    </row>
    <row r="91" spans="1:8" ht="20.25" customHeight="1">
      <c r="A91" s="4" t="s">
        <v>56</v>
      </c>
      <c r="B91" s="14" t="s">
        <v>98</v>
      </c>
      <c r="C91" s="14" t="s">
        <v>91</v>
      </c>
      <c r="D91" s="14" t="s">
        <v>144</v>
      </c>
      <c r="E91" s="14"/>
      <c r="F91" s="23">
        <f t="shared" si="7"/>
        <v>639000</v>
      </c>
      <c r="G91" s="23">
        <f t="shared" si="7"/>
        <v>557651.16</v>
      </c>
      <c r="H91" s="23">
        <f t="shared" si="6"/>
        <v>87.26935211267606</v>
      </c>
    </row>
    <row r="92" spans="1:8" ht="24.75" customHeight="1">
      <c r="A92" s="15" t="s">
        <v>133</v>
      </c>
      <c r="B92" s="14" t="s">
        <v>98</v>
      </c>
      <c r="C92" s="14" t="s">
        <v>91</v>
      </c>
      <c r="D92" s="14" t="s">
        <v>144</v>
      </c>
      <c r="E92" s="27" t="s">
        <v>134</v>
      </c>
      <c r="F92" s="23">
        <v>639000</v>
      </c>
      <c r="G92" s="23">
        <v>557651.16</v>
      </c>
      <c r="H92" s="23">
        <f t="shared" si="6"/>
        <v>87.26935211267606</v>
      </c>
    </row>
    <row r="93" spans="1:8" ht="18" customHeight="1">
      <c r="A93" s="12" t="s">
        <v>57</v>
      </c>
      <c r="B93" s="13" t="s">
        <v>98</v>
      </c>
      <c r="C93" s="13" t="s">
        <v>97</v>
      </c>
      <c r="D93" s="13"/>
      <c r="E93" s="13"/>
      <c r="F93" s="22">
        <f>F94</f>
        <v>1061000</v>
      </c>
      <c r="G93" s="22">
        <f>G94</f>
        <v>1061000</v>
      </c>
      <c r="H93" s="22">
        <f t="shared" si="6"/>
        <v>100</v>
      </c>
    </row>
    <row r="94" spans="1:8" ht="38.25">
      <c r="A94" s="7" t="s">
        <v>190</v>
      </c>
      <c r="B94" s="13" t="s">
        <v>98</v>
      </c>
      <c r="C94" s="13" t="s">
        <v>97</v>
      </c>
      <c r="D94" s="13" t="s">
        <v>108</v>
      </c>
      <c r="E94" s="13"/>
      <c r="F94" s="22">
        <f>SUM(F95,F97)</f>
        <v>1061000</v>
      </c>
      <c r="G94" s="22">
        <f>SUM(G95,G97)</f>
        <v>1061000</v>
      </c>
      <c r="H94" s="22">
        <f t="shared" si="6"/>
        <v>100</v>
      </c>
    </row>
    <row r="95" spans="1:8" s="1" customFormat="1" ht="12.75">
      <c r="A95" s="15" t="s">
        <v>66</v>
      </c>
      <c r="B95" s="14" t="s">
        <v>98</v>
      </c>
      <c r="C95" s="27" t="s">
        <v>97</v>
      </c>
      <c r="D95" s="14" t="s">
        <v>145</v>
      </c>
      <c r="E95" s="27"/>
      <c r="F95" s="23">
        <f>F96</f>
        <v>761000</v>
      </c>
      <c r="G95" s="23">
        <f>G96</f>
        <v>761000</v>
      </c>
      <c r="H95" s="23">
        <f t="shared" si="6"/>
        <v>100</v>
      </c>
    </row>
    <row r="96" spans="1:8" s="1" customFormat="1" ht="25.5">
      <c r="A96" s="15" t="s">
        <v>133</v>
      </c>
      <c r="B96" s="14" t="s">
        <v>98</v>
      </c>
      <c r="C96" s="27" t="s">
        <v>97</v>
      </c>
      <c r="D96" s="14" t="s">
        <v>145</v>
      </c>
      <c r="E96" s="27" t="s">
        <v>134</v>
      </c>
      <c r="F96" s="23">
        <v>761000</v>
      </c>
      <c r="G96" s="23">
        <v>761000</v>
      </c>
      <c r="H96" s="23">
        <f t="shared" si="6"/>
        <v>100</v>
      </c>
    </row>
    <row r="97" spans="1:8" s="1" customFormat="1" ht="18" customHeight="1">
      <c r="A97" s="15" t="s">
        <v>78</v>
      </c>
      <c r="B97" s="14" t="s">
        <v>98</v>
      </c>
      <c r="C97" s="27" t="s">
        <v>97</v>
      </c>
      <c r="D97" s="14" t="s">
        <v>146</v>
      </c>
      <c r="E97" s="27"/>
      <c r="F97" s="28">
        <f>F98</f>
        <v>300000</v>
      </c>
      <c r="G97" s="28">
        <f>G98</f>
        <v>300000</v>
      </c>
      <c r="H97" s="23">
        <f t="shared" si="6"/>
        <v>100</v>
      </c>
    </row>
    <row r="98" spans="1:8" s="1" customFormat="1" ht="39" customHeight="1">
      <c r="A98" s="4" t="s">
        <v>45</v>
      </c>
      <c r="B98" s="14" t="s">
        <v>98</v>
      </c>
      <c r="C98" s="27" t="s">
        <v>97</v>
      </c>
      <c r="D98" s="14" t="s">
        <v>146</v>
      </c>
      <c r="E98" s="27" t="s">
        <v>100</v>
      </c>
      <c r="F98" s="28">
        <v>300000</v>
      </c>
      <c r="G98" s="28">
        <v>300000</v>
      </c>
      <c r="H98" s="23">
        <f>G98/F98*100</f>
        <v>100</v>
      </c>
    </row>
  </sheetData>
  <sheetProtection/>
  <mergeCells count="6">
    <mergeCell ref="F7:G7"/>
    <mergeCell ref="A5:H5"/>
    <mergeCell ref="A1:H1"/>
    <mergeCell ref="A2:H2"/>
    <mergeCell ref="A3:H3"/>
    <mergeCell ref="A4:H4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1.28125" style="0" customWidth="1"/>
    <col min="2" max="2" width="4.140625" style="0" customWidth="1"/>
    <col min="3" max="3" width="6.421875" style="0" customWidth="1"/>
    <col min="4" max="4" width="9.8515625" style="0" customWidth="1"/>
    <col min="5" max="5" width="12.140625" style="0" customWidth="1"/>
    <col min="7" max="7" width="12.140625" style="0" customWidth="1"/>
    <col min="8" max="8" width="12.421875" style="0" customWidth="1"/>
    <col min="9" max="9" width="6.28125" style="0" customWidth="1"/>
  </cols>
  <sheetData>
    <row r="1" spans="1:9" ht="12.75">
      <c r="A1" s="56" t="s">
        <v>103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7" t="s">
        <v>159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7" t="s">
        <v>112</v>
      </c>
      <c r="B3" s="57"/>
      <c r="C3" s="57"/>
      <c r="D3" s="57"/>
      <c r="E3" s="57"/>
      <c r="F3" s="57"/>
      <c r="G3" s="57"/>
      <c r="H3" s="57"/>
      <c r="I3" s="57"/>
    </row>
    <row r="4" spans="1:9" ht="12.75">
      <c r="A4" s="57" t="s">
        <v>234</v>
      </c>
      <c r="B4" s="57"/>
      <c r="C4" s="57"/>
      <c r="D4" s="57"/>
      <c r="E4" s="57"/>
      <c r="F4" s="57"/>
      <c r="G4" s="57"/>
      <c r="H4" s="57"/>
      <c r="I4" s="57"/>
    </row>
    <row r="5" spans="1:9" ht="39" customHeight="1">
      <c r="A5" s="62" t="s">
        <v>207</v>
      </c>
      <c r="B5" s="62"/>
      <c r="C5" s="62"/>
      <c r="D5" s="62"/>
      <c r="E5" s="62"/>
      <c r="F5" s="62"/>
      <c r="G5" s="62"/>
      <c r="H5" s="62"/>
      <c r="I5" s="62"/>
    </row>
    <row r="6" spans="1:7" ht="12.75">
      <c r="A6" s="8"/>
      <c r="B6" s="8"/>
      <c r="C6" s="8"/>
      <c r="D6" s="8"/>
      <c r="E6" s="8"/>
      <c r="F6" s="8"/>
      <c r="G6" s="9"/>
    </row>
    <row r="7" spans="1:8" ht="12.75">
      <c r="A7" s="8"/>
      <c r="B7" s="8"/>
      <c r="C7" s="8"/>
      <c r="D7" s="8"/>
      <c r="E7" s="8"/>
      <c r="F7" s="21"/>
      <c r="G7" s="61" t="s">
        <v>107</v>
      </c>
      <c r="H7" s="61"/>
    </row>
    <row r="8" spans="1:9" ht="31.5" customHeight="1">
      <c r="A8" s="10" t="s">
        <v>39</v>
      </c>
      <c r="B8" s="17" t="s">
        <v>64</v>
      </c>
      <c r="C8" s="10" t="s">
        <v>89</v>
      </c>
      <c r="D8" s="10" t="s">
        <v>90</v>
      </c>
      <c r="E8" s="10" t="s">
        <v>40</v>
      </c>
      <c r="F8" s="10" t="s">
        <v>41</v>
      </c>
      <c r="G8" s="11" t="s">
        <v>205</v>
      </c>
      <c r="H8" s="11" t="s">
        <v>206</v>
      </c>
      <c r="I8" s="11" t="s">
        <v>106</v>
      </c>
    </row>
    <row r="9" spans="1:9" ht="15" customHeight="1">
      <c r="A9" s="12" t="s">
        <v>42</v>
      </c>
      <c r="B9" s="12"/>
      <c r="C9" s="10"/>
      <c r="D9" s="10"/>
      <c r="E9" s="10"/>
      <c r="F9" s="10"/>
      <c r="G9" s="22">
        <f>SUM(G10,G90)</f>
        <v>67902128.22</v>
      </c>
      <c r="H9" s="22">
        <f>SUM(H10,H90)</f>
        <v>62957638.59</v>
      </c>
      <c r="I9" s="22">
        <f>H9/G9*100</f>
        <v>92.7182111082291</v>
      </c>
    </row>
    <row r="10" spans="1:9" ht="25.5" customHeight="1">
      <c r="A10" s="19" t="s">
        <v>65</v>
      </c>
      <c r="B10" s="10">
        <v>440</v>
      </c>
      <c r="C10" s="10"/>
      <c r="D10" s="10"/>
      <c r="E10" s="10"/>
      <c r="F10" s="10"/>
      <c r="G10" s="22">
        <f>SUM(G11,G40,G46,G54,G79)</f>
        <v>29153428.22</v>
      </c>
      <c r="H10" s="22">
        <f>SUM(H11,H40,H46,H54,H79)</f>
        <v>26869045.069999997</v>
      </c>
      <c r="I10" s="22">
        <f>H10/G10*100</f>
        <v>92.16427264484504</v>
      </c>
    </row>
    <row r="11" spans="1:9" ht="12.75">
      <c r="A11" s="12" t="s">
        <v>43</v>
      </c>
      <c r="B11" s="10">
        <v>440</v>
      </c>
      <c r="C11" s="13" t="s">
        <v>91</v>
      </c>
      <c r="D11" s="13" t="s">
        <v>92</v>
      </c>
      <c r="E11" s="13"/>
      <c r="F11" s="13"/>
      <c r="G11" s="22">
        <f>SUM(G12,G17,G22,G35)</f>
        <v>10541000</v>
      </c>
      <c r="H11" s="22">
        <f>SUM(H12,H17,H22,H35)</f>
        <v>9131736.809999999</v>
      </c>
      <c r="I11" s="22">
        <f aca="true" t="shared" si="0" ref="I11:I82">H11/G11*100</f>
        <v>86.630649938336</v>
      </c>
    </row>
    <row r="12" spans="1:9" ht="38.25">
      <c r="A12" s="12" t="s">
        <v>25</v>
      </c>
      <c r="B12" s="10">
        <v>440</v>
      </c>
      <c r="C12" s="13" t="s">
        <v>91</v>
      </c>
      <c r="D12" s="13" t="s">
        <v>93</v>
      </c>
      <c r="E12" s="13"/>
      <c r="F12" s="13"/>
      <c r="G12" s="22">
        <f aca="true" t="shared" si="1" ref="G12:H15">G13</f>
        <v>948980.35</v>
      </c>
      <c r="H12" s="22">
        <f t="shared" si="1"/>
        <v>948980.35</v>
      </c>
      <c r="I12" s="22">
        <f t="shared" si="0"/>
        <v>100</v>
      </c>
    </row>
    <row r="13" spans="1:9" ht="38.25">
      <c r="A13" s="12" t="s">
        <v>49</v>
      </c>
      <c r="B13" s="10">
        <v>440</v>
      </c>
      <c r="C13" s="13" t="s">
        <v>91</v>
      </c>
      <c r="D13" s="13" t="s">
        <v>93</v>
      </c>
      <c r="E13" s="13" t="s">
        <v>79</v>
      </c>
      <c r="F13" s="13"/>
      <c r="G13" s="22">
        <f t="shared" si="1"/>
        <v>948980.35</v>
      </c>
      <c r="H13" s="22">
        <f t="shared" si="1"/>
        <v>948980.35</v>
      </c>
      <c r="I13" s="22">
        <f t="shared" si="0"/>
        <v>100</v>
      </c>
    </row>
    <row r="14" spans="1:9" ht="12.75">
      <c r="A14" s="4" t="s">
        <v>26</v>
      </c>
      <c r="B14" s="32">
        <v>440</v>
      </c>
      <c r="C14" s="14" t="s">
        <v>91</v>
      </c>
      <c r="D14" s="14" t="s">
        <v>93</v>
      </c>
      <c r="E14" s="14" t="s">
        <v>80</v>
      </c>
      <c r="F14" s="14"/>
      <c r="G14" s="23">
        <f t="shared" si="1"/>
        <v>948980.35</v>
      </c>
      <c r="H14" s="23">
        <f t="shared" si="1"/>
        <v>948980.35</v>
      </c>
      <c r="I14" s="23">
        <f t="shared" si="0"/>
        <v>100</v>
      </c>
    </row>
    <row r="15" spans="1:9" ht="25.5">
      <c r="A15" s="4" t="s">
        <v>24</v>
      </c>
      <c r="B15" s="32">
        <v>440</v>
      </c>
      <c r="C15" s="14" t="s">
        <v>91</v>
      </c>
      <c r="D15" s="14" t="s">
        <v>93</v>
      </c>
      <c r="E15" s="14" t="s">
        <v>81</v>
      </c>
      <c r="F15" s="14"/>
      <c r="G15" s="23">
        <f t="shared" si="1"/>
        <v>948980.35</v>
      </c>
      <c r="H15" s="23">
        <f t="shared" si="1"/>
        <v>948980.35</v>
      </c>
      <c r="I15" s="23">
        <f t="shared" si="0"/>
        <v>100</v>
      </c>
    </row>
    <row r="16" spans="1:9" ht="25.5">
      <c r="A16" s="4" t="s">
        <v>44</v>
      </c>
      <c r="B16" s="32">
        <v>440</v>
      </c>
      <c r="C16" s="14" t="s">
        <v>91</v>
      </c>
      <c r="D16" s="14" t="s">
        <v>93</v>
      </c>
      <c r="E16" s="14" t="s">
        <v>81</v>
      </c>
      <c r="F16" s="14" t="s">
        <v>99</v>
      </c>
      <c r="G16" s="23">
        <v>948980.35</v>
      </c>
      <c r="H16" s="23">
        <v>948980.35</v>
      </c>
      <c r="I16" s="23">
        <f t="shared" si="0"/>
        <v>100</v>
      </c>
    </row>
    <row r="17" spans="1:9" ht="51">
      <c r="A17" s="45" t="s">
        <v>183</v>
      </c>
      <c r="B17" s="10">
        <v>440</v>
      </c>
      <c r="C17" s="13" t="s">
        <v>91</v>
      </c>
      <c r="D17" s="13" t="s">
        <v>95</v>
      </c>
      <c r="E17" s="13"/>
      <c r="F17" s="13"/>
      <c r="G17" s="22">
        <f aca="true" t="shared" si="2" ref="G17:H20">G18</f>
        <v>345662.49</v>
      </c>
      <c r="H17" s="22">
        <f t="shared" si="2"/>
        <v>345662.49</v>
      </c>
      <c r="I17" s="22">
        <f t="shared" si="0"/>
        <v>100</v>
      </c>
    </row>
    <row r="18" spans="1:9" ht="38.25">
      <c r="A18" s="45" t="s">
        <v>49</v>
      </c>
      <c r="B18" s="10">
        <v>440</v>
      </c>
      <c r="C18" s="13" t="s">
        <v>91</v>
      </c>
      <c r="D18" s="13" t="s">
        <v>95</v>
      </c>
      <c r="E18" s="13" t="s">
        <v>79</v>
      </c>
      <c r="F18" s="13"/>
      <c r="G18" s="22">
        <f t="shared" si="2"/>
        <v>345662.49</v>
      </c>
      <c r="H18" s="22">
        <f t="shared" si="2"/>
        <v>345662.49</v>
      </c>
      <c r="I18" s="22">
        <f>H18/G18*100</f>
        <v>100</v>
      </c>
    </row>
    <row r="19" spans="1:9" ht="25.5">
      <c r="A19" s="46" t="s">
        <v>184</v>
      </c>
      <c r="B19" s="32">
        <v>440</v>
      </c>
      <c r="C19" s="14" t="s">
        <v>91</v>
      </c>
      <c r="D19" s="14" t="s">
        <v>95</v>
      </c>
      <c r="E19" s="14" t="s">
        <v>185</v>
      </c>
      <c r="F19" s="14"/>
      <c r="G19" s="23">
        <f t="shared" si="2"/>
        <v>345662.49</v>
      </c>
      <c r="H19" s="23">
        <f t="shared" si="2"/>
        <v>345662.49</v>
      </c>
      <c r="I19" s="23">
        <f>H19/G19*100</f>
        <v>100</v>
      </c>
    </row>
    <row r="20" spans="1:9" ht="25.5">
      <c r="A20" s="46" t="s">
        <v>24</v>
      </c>
      <c r="B20" s="32">
        <v>440</v>
      </c>
      <c r="C20" s="14" t="s">
        <v>91</v>
      </c>
      <c r="D20" s="14" t="s">
        <v>95</v>
      </c>
      <c r="E20" s="14" t="s">
        <v>186</v>
      </c>
      <c r="F20" s="14"/>
      <c r="G20" s="23">
        <f t="shared" si="2"/>
        <v>345662.49</v>
      </c>
      <c r="H20" s="23">
        <f t="shared" si="2"/>
        <v>345662.49</v>
      </c>
      <c r="I20" s="23">
        <f>H20/G20*100</f>
        <v>100</v>
      </c>
    </row>
    <row r="21" spans="1:9" ht="25.5">
      <c r="A21" s="46" t="s">
        <v>44</v>
      </c>
      <c r="B21" s="32">
        <v>440</v>
      </c>
      <c r="C21" s="14" t="s">
        <v>91</v>
      </c>
      <c r="D21" s="14" t="s">
        <v>95</v>
      </c>
      <c r="E21" s="14" t="s">
        <v>186</v>
      </c>
      <c r="F21" s="14" t="s">
        <v>99</v>
      </c>
      <c r="G21" s="23">
        <v>345662.49</v>
      </c>
      <c r="H21" s="23">
        <v>345662.49</v>
      </c>
      <c r="I21" s="23">
        <f>H21/G21*100</f>
        <v>100</v>
      </c>
    </row>
    <row r="22" spans="1:9" ht="42" customHeight="1">
      <c r="A22" s="12" t="s">
        <v>27</v>
      </c>
      <c r="B22" s="10">
        <v>440</v>
      </c>
      <c r="C22" s="13" t="s">
        <v>91</v>
      </c>
      <c r="D22" s="13" t="s">
        <v>94</v>
      </c>
      <c r="E22" s="13"/>
      <c r="F22" s="13"/>
      <c r="G22" s="22">
        <f>G23</f>
        <v>8246357.16</v>
      </c>
      <c r="H22" s="22">
        <f>H23</f>
        <v>7837093.97</v>
      </c>
      <c r="I22" s="22">
        <f t="shared" si="0"/>
        <v>95.03704263519917</v>
      </c>
    </row>
    <row r="23" spans="1:9" ht="25.5">
      <c r="A23" s="12" t="s">
        <v>50</v>
      </c>
      <c r="B23" s="10">
        <v>440</v>
      </c>
      <c r="C23" s="13" t="s">
        <v>91</v>
      </c>
      <c r="D23" s="13" t="s">
        <v>94</v>
      </c>
      <c r="E23" s="13" t="s">
        <v>82</v>
      </c>
      <c r="F23" s="13"/>
      <c r="G23" s="22">
        <f>SUM(G24,G27)</f>
        <v>8246357.16</v>
      </c>
      <c r="H23" s="22">
        <f>SUM(H24,H27)</f>
        <v>7837093.97</v>
      </c>
      <c r="I23" s="22">
        <f t="shared" si="0"/>
        <v>95.03704263519917</v>
      </c>
    </row>
    <row r="24" spans="1:9" s="1" customFormat="1" ht="40.5" customHeight="1">
      <c r="A24" s="12" t="s">
        <v>28</v>
      </c>
      <c r="B24" s="10">
        <v>440</v>
      </c>
      <c r="C24" s="13" t="s">
        <v>91</v>
      </c>
      <c r="D24" s="13" t="s">
        <v>94</v>
      </c>
      <c r="E24" s="13" t="s">
        <v>83</v>
      </c>
      <c r="F24" s="22"/>
      <c r="G24" s="22">
        <f>G25</f>
        <v>1026811.09</v>
      </c>
      <c r="H24" s="22">
        <f>H25</f>
        <v>1026811.09</v>
      </c>
      <c r="I24" s="22">
        <f t="shared" si="0"/>
        <v>100</v>
      </c>
    </row>
    <row r="25" spans="1:9" ht="25.5">
      <c r="A25" s="4" t="s">
        <v>24</v>
      </c>
      <c r="B25" s="32">
        <v>440</v>
      </c>
      <c r="C25" s="14" t="s">
        <v>91</v>
      </c>
      <c r="D25" s="14" t="s">
        <v>94</v>
      </c>
      <c r="E25" s="14" t="s">
        <v>84</v>
      </c>
      <c r="F25" s="14"/>
      <c r="G25" s="23">
        <f>G26</f>
        <v>1026811.09</v>
      </c>
      <c r="H25" s="23">
        <f>H26</f>
        <v>1026811.09</v>
      </c>
      <c r="I25" s="23">
        <f t="shared" si="0"/>
        <v>100</v>
      </c>
    </row>
    <row r="26" spans="1:9" ht="25.5">
      <c r="A26" s="4" t="s">
        <v>44</v>
      </c>
      <c r="B26" s="32">
        <v>440</v>
      </c>
      <c r="C26" s="14" t="s">
        <v>91</v>
      </c>
      <c r="D26" s="14" t="s">
        <v>94</v>
      </c>
      <c r="E26" s="14" t="s">
        <v>84</v>
      </c>
      <c r="F26" s="14" t="s">
        <v>99</v>
      </c>
      <c r="G26" s="23">
        <v>1026811.09</v>
      </c>
      <c r="H26" s="23">
        <v>1026811.09</v>
      </c>
      <c r="I26" s="23">
        <f t="shared" si="0"/>
        <v>100</v>
      </c>
    </row>
    <row r="27" spans="1:9" s="1" customFormat="1" ht="27" customHeight="1">
      <c r="A27" s="12" t="s">
        <v>29</v>
      </c>
      <c r="B27" s="10">
        <v>440</v>
      </c>
      <c r="C27" s="13" t="s">
        <v>91</v>
      </c>
      <c r="D27" s="13" t="s">
        <v>94</v>
      </c>
      <c r="E27" s="13" t="s">
        <v>85</v>
      </c>
      <c r="F27" s="13"/>
      <c r="G27" s="22">
        <f>SUM(G28,G30)</f>
        <v>7219546.07</v>
      </c>
      <c r="H27" s="22">
        <f>SUM(H28,H30)</f>
        <v>6810282.88</v>
      </c>
      <c r="I27" s="22">
        <f t="shared" si="0"/>
        <v>94.33117835897403</v>
      </c>
    </row>
    <row r="28" spans="1:9" ht="25.5">
      <c r="A28" s="4" t="s">
        <v>24</v>
      </c>
      <c r="B28" s="32">
        <v>440</v>
      </c>
      <c r="C28" s="14" t="s">
        <v>91</v>
      </c>
      <c r="D28" s="14" t="s">
        <v>94</v>
      </c>
      <c r="E28" s="14" t="s">
        <v>86</v>
      </c>
      <c r="F28" s="14"/>
      <c r="G28" s="23">
        <f>G29</f>
        <v>4668546.07</v>
      </c>
      <c r="H28" s="23">
        <f>H29</f>
        <v>4667736.22</v>
      </c>
      <c r="I28" s="23">
        <f t="shared" si="0"/>
        <v>99.9826530575503</v>
      </c>
    </row>
    <row r="29" spans="1:9" ht="26.25" customHeight="1">
      <c r="A29" s="4" t="s">
        <v>44</v>
      </c>
      <c r="B29" s="32">
        <v>440</v>
      </c>
      <c r="C29" s="14" t="s">
        <v>91</v>
      </c>
      <c r="D29" s="14" t="s">
        <v>94</v>
      </c>
      <c r="E29" s="14" t="s">
        <v>86</v>
      </c>
      <c r="F29" s="14" t="s">
        <v>99</v>
      </c>
      <c r="G29" s="23">
        <v>4668546.07</v>
      </c>
      <c r="H29" s="23">
        <v>4667736.22</v>
      </c>
      <c r="I29" s="23">
        <f t="shared" si="0"/>
        <v>99.9826530575503</v>
      </c>
    </row>
    <row r="30" spans="1:9" ht="25.5">
      <c r="A30" s="4" t="s">
        <v>58</v>
      </c>
      <c r="B30" s="32">
        <v>440</v>
      </c>
      <c r="C30" s="14" t="s">
        <v>91</v>
      </c>
      <c r="D30" s="14" t="s">
        <v>94</v>
      </c>
      <c r="E30" s="14" t="s">
        <v>87</v>
      </c>
      <c r="F30" s="14"/>
      <c r="G30" s="23">
        <f>SUM(G31:G34)</f>
        <v>2551000</v>
      </c>
      <c r="H30" s="23">
        <f>SUM(H31:H34)</f>
        <v>2142546.66</v>
      </c>
      <c r="I30" s="23">
        <f t="shared" si="0"/>
        <v>83.98850098000784</v>
      </c>
    </row>
    <row r="31" spans="1:9" ht="25.5">
      <c r="A31" s="4" t="s">
        <v>44</v>
      </c>
      <c r="B31" s="32">
        <v>440</v>
      </c>
      <c r="C31" s="14" t="s">
        <v>91</v>
      </c>
      <c r="D31" s="14" t="s">
        <v>94</v>
      </c>
      <c r="E31" s="14" t="s">
        <v>87</v>
      </c>
      <c r="F31" s="14" t="s">
        <v>99</v>
      </c>
      <c r="G31" s="23">
        <v>95000</v>
      </c>
      <c r="H31" s="23">
        <v>45350</v>
      </c>
      <c r="I31" s="23">
        <f t="shared" si="0"/>
        <v>47.73684210526316</v>
      </c>
    </row>
    <row r="32" spans="1:9" ht="38.25">
      <c r="A32" s="4" t="s">
        <v>45</v>
      </c>
      <c r="B32" s="32">
        <v>440</v>
      </c>
      <c r="C32" s="14" t="s">
        <v>91</v>
      </c>
      <c r="D32" s="14" t="s">
        <v>94</v>
      </c>
      <c r="E32" s="14" t="s">
        <v>87</v>
      </c>
      <c r="F32" s="14" t="s">
        <v>100</v>
      </c>
      <c r="G32" s="23">
        <v>2396000</v>
      </c>
      <c r="H32" s="23">
        <v>2037696.66</v>
      </c>
      <c r="I32" s="23">
        <f t="shared" si="0"/>
        <v>85.04577045075125</v>
      </c>
    </row>
    <row r="33" spans="1:9" ht="12.75">
      <c r="A33" s="4" t="s">
        <v>163</v>
      </c>
      <c r="B33" s="32">
        <v>440</v>
      </c>
      <c r="C33" s="14" t="s">
        <v>91</v>
      </c>
      <c r="D33" s="14" t="s">
        <v>94</v>
      </c>
      <c r="E33" s="14" t="s">
        <v>87</v>
      </c>
      <c r="F33" s="14" t="s">
        <v>162</v>
      </c>
      <c r="G33" s="23">
        <v>2000</v>
      </c>
      <c r="H33" s="23">
        <v>2000</v>
      </c>
      <c r="I33" s="23">
        <f t="shared" si="0"/>
        <v>100</v>
      </c>
    </row>
    <row r="34" spans="1:9" ht="12.75">
      <c r="A34" s="31" t="s">
        <v>104</v>
      </c>
      <c r="B34" s="32">
        <v>440</v>
      </c>
      <c r="C34" s="14" t="s">
        <v>91</v>
      </c>
      <c r="D34" s="14" t="s">
        <v>94</v>
      </c>
      <c r="E34" s="14" t="s">
        <v>87</v>
      </c>
      <c r="F34" s="14" t="s">
        <v>105</v>
      </c>
      <c r="G34" s="23">
        <v>58000</v>
      </c>
      <c r="H34" s="23">
        <v>57500</v>
      </c>
      <c r="I34" s="23">
        <f t="shared" si="0"/>
        <v>99.13793103448276</v>
      </c>
    </row>
    <row r="35" spans="1:9" ht="12.75">
      <c r="A35" s="12" t="s">
        <v>208</v>
      </c>
      <c r="B35" s="32">
        <v>440</v>
      </c>
      <c r="C35" s="13" t="s">
        <v>91</v>
      </c>
      <c r="D35" s="13" t="s">
        <v>209</v>
      </c>
      <c r="E35" s="13"/>
      <c r="F35" s="13"/>
      <c r="G35" s="22">
        <f aca="true" t="shared" si="3" ref="G35:H38">G36</f>
        <v>1000000</v>
      </c>
      <c r="H35" s="22">
        <f t="shared" si="3"/>
        <v>0</v>
      </c>
      <c r="I35" s="23">
        <f t="shared" si="0"/>
        <v>0</v>
      </c>
    </row>
    <row r="36" spans="1:9" ht="12.75">
      <c r="A36" s="4" t="s">
        <v>77</v>
      </c>
      <c r="B36" s="32">
        <v>440</v>
      </c>
      <c r="C36" s="14" t="s">
        <v>91</v>
      </c>
      <c r="D36" s="14" t="s">
        <v>209</v>
      </c>
      <c r="E36" s="14" t="s">
        <v>88</v>
      </c>
      <c r="F36" s="14"/>
      <c r="G36" s="23">
        <f t="shared" si="3"/>
        <v>1000000</v>
      </c>
      <c r="H36" s="23">
        <f t="shared" si="3"/>
        <v>0</v>
      </c>
      <c r="I36" s="23">
        <f t="shared" si="0"/>
        <v>0</v>
      </c>
    </row>
    <row r="37" spans="1:9" ht="12.75">
      <c r="A37" s="4" t="s">
        <v>208</v>
      </c>
      <c r="B37" s="32">
        <v>440</v>
      </c>
      <c r="C37" s="14" t="s">
        <v>91</v>
      </c>
      <c r="D37" s="14" t="s">
        <v>209</v>
      </c>
      <c r="E37" s="14" t="s">
        <v>210</v>
      </c>
      <c r="F37" s="14"/>
      <c r="G37" s="23">
        <f t="shared" si="3"/>
        <v>1000000</v>
      </c>
      <c r="H37" s="23">
        <f t="shared" si="3"/>
        <v>0</v>
      </c>
      <c r="I37" s="23">
        <f t="shared" si="0"/>
        <v>0</v>
      </c>
    </row>
    <row r="38" spans="1:9" ht="12.75">
      <c r="A38" s="4" t="s">
        <v>211</v>
      </c>
      <c r="B38" s="32">
        <v>440</v>
      </c>
      <c r="C38" s="14" t="s">
        <v>91</v>
      </c>
      <c r="D38" s="14" t="s">
        <v>209</v>
      </c>
      <c r="E38" s="14" t="s">
        <v>212</v>
      </c>
      <c r="F38" s="14"/>
      <c r="G38" s="23">
        <f t="shared" si="3"/>
        <v>1000000</v>
      </c>
      <c r="H38" s="23">
        <f t="shared" si="3"/>
        <v>0</v>
      </c>
      <c r="I38" s="23">
        <f t="shared" si="0"/>
        <v>0</v>
      </c>
    </row>
    <row r="39" spans="1:9" ht="12.75">
      <c r="A39" s="25" t="s">
        <v>213</v>
      </c>
      <c r="B39" s="32">
        <v>440</v>
      </c>
      <c r="C39" s="14" t="s">
        <v>91</v>
      </c>
      <c r="D39" s="14" t="s">
        <v>209</v>
      </c>
      <c r="E39" s="14" t="s">
        <v>212</v>
      </c>
      <c r="F39" s="14" t="s">
        <v>214</v>
      </c>
      <c r="G39" s="23">
        <v>1000000</v>
      </c>
      <c r="H39" s="23">
        <v>0</v>
      </c>
      <c r="I39" s="23">
        <f t="shared" si="0"/>
        <v>0</v>
      </c>
    </row>
    <row r="40" spans="1:9" ht="21" customHeight="1">
      <c r="A40" s="7" t="s">
        <v>51</v>
      </c>
      <c r="B40" s="10">
        <v>440</v>
      </c>
      <c r="C40" s="13" t="s">
        <v>93</v>
      </c>
      <c r="D40" s="13" t="s">
        <v>92</v>
      </c>
      <c r="E40" s="13"/>
      <c r="F40" s="13"/>
      <c r="G40" s="22">
        <f aca="true" t="shared" si="4" ref="G40:H42">G41</f>
        <v>1280900</v>
      </c>
      <c r="H40" s="22">
        <f t="shared" si="4"/>
        <v>1280900</v>
      </c>
      <c r="I40" s="22">
        <f t="shared" si="0"/>
        <v>100</v>
      </c>
    </row>
    <row r="41" spans="1:9" ht="21" customHeight="1">
      <c r="A41" s="7" t="s">
        <v>30</v>
      </c>
      <c r="B41" s="10">
        <v>440</v>
      </c>
      <c r="C41" s="13" t="s">
        <v>93</v>
      </c>
      <c r="D41" s="13" t="s">
        <v>95</v>
      </c>
      <c r="E41" s="13"/>
      <c r="F41" s="13"/>
      <c r="G41" s="22">
        <f t="shared" si="4"/>
        <v>1280900</v>
      </c>
      <c r="H41" s="22">
        <f t="shared" si="4"/>
        <v>1280900</v>
      </c>
      <c r="I41" s="22">
        <f t="shared" si="0"/>
        <v>100</v>
      </c>
    </row>
    <row r="42" spans="1:9" ht="21" customHeight="1">
      <c r="A42" s="12" t="s">
        <v>77</v>
      </c>
      <c r="B42" s="10">
        <v>440</v>
      </c>
      <c r="C42" s="13" t="s">
        <v>93</v>
      </c>
      <c r="D42" s="13" t="s">
        <v>95</v>
      </c>
      <c r="E42" s="13" t="s">
        <v>88</v>
      </c>
      <c r="F42" s="13"/>
      <c r="G42" s="22">
        <f t="shared" si="4"/>
        <v>1280900</v>
      </c>
      <c r="H42" s="22">
        <f t="shared" si="4"/>
        <v>1280900</v>
      </c>
      <c r="I42" s="22">
        <f t="shared" si="0"/>
        <v>100</v>
      </c>
    </row>
    <row r="43" spans="1:9" ht="38.25">
      <c r="A43" s="25" t="s">
        <v>31</v>
      </c>
      <c r="B43" s="32">
        <v>440</v>
      </c>
      <c r="C43" s="14" t="s">
        <v>93</v>
      </c>
      <c r="D43" s="14" t="s">
        <v>95</v>
      </c>
      <c r="E43" s="14" t="s">
        <v>135</v>
      </c>
      <c r="F43" s="14"/>
      <c r="G43" s="23">
        <f>SUM(G44:G45)</f>
        <v>1280900</v>
      </c>
      <c r="H43" s="23">
        <f>SUM(H44:H45)</f>
        <v>1280900</v>
      </c>
      <c r="I43" s="23">
        <f t="shared" si="0"/>
        <v>100</v>
      </c>
    </row>
    <row r="44" spans="1:9" s="20" customFormat="1" ht="29.25" customHeight="1">
      <c r="A44" s="26" t="s">
        <v>44</v>
      </c>
      <c r="B44" s="32">
        <v>440</v>
      </c>
      <c r="C44" s="14" t="s">
        <v>93</v>
      </c>
      <c r="D44" s="27" t="s">
        <v>95</v>
      </c>
      <c r="E44" s="14" t="s">
        <v>135</v>
      </c>
      <c r="F44" s="27" t="s">
        <v>99</v>
      </c>
      <c r="G44" s="28">
        <v>1090136.96</v>
      </c>
      <c r="H44" s="28">
        <v>1090136.96</v>
      </c>
      <c r="I44" s="23">
        <f t="shared" si="0"/>
        <v>100</v>
      </c>
    </row>
    <row r="45" spans="1:9" ht="38.25">
      <c r="A45" s="4" t="s">
        <v>45</v>
      </c>
      <c r="B45" s="32">
        <v>440</v>
      </c>
      <c r="C45" s="14" t="s">
        <v>93</v>
      </c>
      <c r="D45" s="27" t="s">
        <v>95</v>
      </c>
      <c r="E45" s="14" t="s">
        <v>135</v>
      </c>
      <c r="F45" s="27" t="s">
        <v>100</v>
      </c>
      <c r="G45" s="28">
        <v>190763.04</v>
      </c>
      <c r="H45" s="28">
        <v>190763.04</v>
      </c>
      <c r="I45" s="23">
        <f t="shared" si="0"/>
        <v>100</v>
      </c>
    </row>
    <row r="46" spans="1:9" ht="16.5" customHeight="1">
      <c r="A46" s="12" t="s">
        <v>156</v>
      </c>
      <c r="B46" s="10">
        <v>440</v>
      </c>
      <c r="C46" s="13" t="s">
        <v>94</v>
      </c>
      <c r="D46" s="18" t="s">
        <v>92</v>
      </c>
      <c r="E46" s="13"/>
      <c r="F46" s="18"/>
      <c r="G46" s="30">
        <f>SUM(G48,G51)</f>
        <v>450000</v>
      </c>
      <c r="H46" s="30">
        <f>SUM(H48,H51)</f>
        <v>260000</v>
      </c>
      <c r="I46" s="22">
        <f t="shared" si="0"/>
        <v>57.77777777777777</v>
      </c>
    </row>
    <row r="47" spans="1:9" ht="16.5" customHeight="1">
      <c r="A47" s="12" t="s">
        <v>215</v>
      </c>
      <c r="B47" s="10">
        <v>440</v>
      </c>
      <c r="C47" s="13" t="s">
        <v>94</v>
      </c>
      <c r="D47" s="48" t="s">
        <v>91</v>
      </c>
      <c r="E47" s="48"/>
      <c r="F47" s="48"/>
      <c r="G47" s="49">
        <f aca="true" t="shared" si="5" ref="G47:H49">G48</f>
        <v>150000</v>
      </c>
      <c r="H47" s="49">
        <f t="shared" si="5"/>
        <v>150000</v>
      </c>
      <c r="I47" s="22">
        <f t="shared" si="0"/>
        <v>100</v>
      </c>
    </row>
    <row r="48" spans="1:9" ht="16.5" customHeight="1">
      <c r="A48" s="4" t="s">
        <v>77</v>
      </c>
      <c r="B48" s="32">
        <v>440</v>
      </c>
      <c r="C48" s="14" t="s">
        <v>94</v>
      </c>
      <c r="D48" s="24" t="s">
        <v>91</v>
      </c>
      <c r="E48" s="24" t="s">
        <v>88</v>
      </c>
      <c r="F48" s="24"/>
      <c r="G48" s="50">
        <f t="shared" si="5"/>
        <v>150000</v>
      </c>
      <c r="H48" s="50">
        <f t="shared" si="5"/>
        <v>150000</v>
      </c>
      <c r="I48" s="23">
        <f t="shared" si="0"/>
        <v>100</v>
      </c>
    </row>
    <row r="49" spans="1:9" ht="51" customHeight="1">
      <c r="A49" s="5" t="s">
        <v>216</v>
      </c>
      <c r="B49" s="32">
        <v>440</v>
      </c>
      <c r="C49" s="14" t="s">
        <v>94</v>
      </c>
      <c r="D49" s="27" t="s">
        <v>217</v>
      </c>
      <c r="E49" s="27" t="s">
        <v>218</v>
      </c>
      <c r="F49" s="27"/>
      <c r="G49" s="51">
        <f t="shared" si="5"/>
        <v>150000</v>
      </c>
      <c r="H49" s="51">
        <f t="shared" si="5"/>
        <v>150000</v>
      </c>
      <c r="I49" s="23">
        <f t="shared" si="0"/>
        <v>100</v>
      </c>
    </row>
    <row r="50" spans="1:9" ht="35.25" customHeight="1">
      <c r="A50" s="4" t="s">
        <v>45</v>
      </c>
      <c r="B50" s="32">
        <v>440</v>
      </c>
      <c r="C50" s="14" t="s">
        <v>94</v>
      </c>
      <c r="D50" s="27" t="s">
        <v>91</v>
      </c>
      <c r="E50" s="27" t="s">
        <v>218</v>
      </c>
      <c r="F50" s="27" t="s">
        <v>100</v>
      </c>
      <c r="G50" s="51">
        <v>150000</v>
      </c>
      <c r="H50" s="28">
        <v>150000</v>
      </c>
      <c r="I50" s="23">
        <f t="shared" si="0"/>
        <v>100</v>
      </c>
    </row>
    <row r="51" spans="1:9" ht="35.25" customHeight="1">
      <c r="A51" s="52" t="s">
        <v>232</v>
      </c>
      <c r="B51" s="10">
        <v>440</v>
      </c>
      <c r="C51" s="13" t="s">
        <v>94</v>
      </c>
      <c r="D51" s="18" t="s">
        <v>155</v>
      </c>
      <c r="E51" s="18"/>
      <c r="F51" s="18"/>
      <c r="G51" s="53">
        <f>G52</f>
        <v>300000</v>
      </c>
      <c r="H51" s="53">
        <f>H52</f>
        <v>110000</v>
      </c>
      <c r="I51" s="22">
        <f t="shared" si="0"/>
        <v>36.666666666666664</v>
      </c>
    </row>
    <row r="52" spans="1:9" ht="25.5">
      <c r="A52" s="43" t="s">
        <v>157</v>
      </c>
      <c r="B52" s="32">
        <v>440</v>
      </c>
      <c r="C52" s="14" t="s">
        <v>94</v>
      </c>
      <c r="D52" s="27" t="s">
        <v>155</v>
      </c>
      <c r="E52" s="14" t="s">
        <v>158</v>
      </c>
      <c r="F52" s="27"/>
      <c r="G52" s="28">
        <f>G53</f>
        <v>300000</v>
      </c>
      <c r="H52" s="28">
        <f>H53</f>
        <v>110000</v>
      </c>
      <c r="I52" s="23">
        <f t="shared" si="0"/>
        <v>36.666666666666664</v>
      </c>
    </row>
    <row r="53" spans="1:9" ht="38.25">
      <c r="A53" s="4" t="s">
        <v>45</v>
      </c>
      <c r="B53" s="32">
        <v>440</v>
      </c>
      <c r="C53" s="14" t="s">
        <v>94</v>
      </c>
      <c r="D53" s="27" t="s">
        <v>155</v>
      </c>
      <c r="E53" s="14" t="s">
        <v>158</v>
      </c>
      <c r="F53" s="27" t="s">
        <v>100</v>
      </c>
      <c r="G53" s="28">
        <v>300000</v>
      </c>
      <c r="H53" s="28">
        <v>110000</v>
      </c>
      <c r="I53" s="23">
        <f t="shared" si="0"/>
        <v>36.666666666666664</v>
      </c>
    </row>
    <row r="54" spans="1:9" ht="18" customHeight="1">
      <c r="A54" s="12" t="s">
        <v>52</v>
      </c>
      <c r="B54" s="10">
        <v>440</v>
      </c>
      <c r="C54" s="13" t="s">
        <v>96</v>
      </c>
      <c r="D54" s="13" t="s">
        <v>92</v>
      </c>
      <c r="E54" s="13"/>
      <c r="F54" s="13"/>
      <c r="G54" s="22">
        <f>SUM(G55,G61,G71)</f>
        <v>15181528.22</v>
      </c>
      <c r="H54" s="22">
        <f>SUM(H55,H61,H71)</f>
        <v>14577757.1</v>
      </c>
      <c r="I54" s="22">
        <f t="shared" si="0"/>
        <v>96.02298852098039</v>
      </c>
    </row>
    <row r="55" spans="1:9" ht="17.25" customHeight="1">
      <c r="A55" s="12" t="s">
        <v>102</v>
      </c>
      <c r="B55" s="10">
        <v>440</v>
      </c>
      <c r="C55" s="13" t="s">
        <v>96</v>
      </c>
      <c r="D55" s="13" t="s">
        <v>91</v>
      </c>
      <c r="E55" s="13"/>
      <c r="F55" s="13"/>
      <c r="G55" s="22">
        <f>G56</f>
        <v>1020000</v>
      </c>
      <c r="H55" s="22">
        <f>H56</f>
        <v>788455.1799999999</v>
      </c>
      <c r="I55" s="22">
        <f t="shared" si="0"/>
        <v>77.29952745098039</v>
      </c>
    </row>
    <row r="56" spans="1:9" s="1" customFormat="1" ht="12.75">
      <c r="A56" s="4" t="s">
        <v>77</v>
      </c>
      <c r="B56" s="32">
        <v>440</v>
      </c>
      <c r="C56" s="14" t="s">
        <v>96</v>
      </c>
      <c r="D56" s="24" t="s">
        <v>91</v>
      </c>
      <c r="E56" s="24" t="s">
        <v>88</v>
      </c>
      <c r="F56" s="14"/>
      <c r="G56" s="22">
        <f>SUM(G57,G59)</f>
        <v>1020000</v>
      </c>
      <c r="H56" s="22">
        <f>SUM(H57,H59)</f>
        <v>788455.1799999999</v>
      </c>
      <c r="I56" s="22">
        <f t="shared" si="0"/>
        <v>77.29952745098039</v>
      </c>
    </row>
    <row r="57" spans="1:9" ht="38.25">
      <c r="A57" s="4" t="s">
        <v>111</v>
      </c>
      <c r="B57" s="32">
        <v>440</v>
      </c>
      <c r="C57" s="14" t="s">
        <v>96</v>
      </c>
      <c r="D57" s="24" t="s">
        <v>91</v>
      </c>
      <c r="E57" s="14" t="s">
        <v>136</v>
      </c>
      <c r="F57" s="14"/>
      <c r="G57" s="23">
        <f>G58</f>
        <v>420000</v>
      </c>
      <c r="H57" s="23">
        <f>H58</f>
        <v>193455.18</v>
      </c>
      <c r="I57" s="23">
        <f t="shared" si="0"/>
        <v>46.06075714285714</v>
      </c>
    </row>
    <row r="58" spans="1:9" s="16" customFormat="1" ht="41.25" customHeight="1">
      <c r="A58" s="4" t="s">
        <v>45</v>
      </c>
      <c r="B58" s="32">
        <v>440</v>
      </c>
      <c r="C58" s="14" t="s">
        <v>96</v>
      </c>
      <c r="D58" s="24" t="s">
        <v>91</v>
      </c>
      <c r="E58" s="14" t="s">
        <v>136</v>
      </c>
      <c r="F58" s="14" t="s">
        <v>100</v>
      </c>
      <c r="G58" s="23">
        <v>420000</v>
      </c>
      <c r="H58" s="23">
        <v>193455.18</v>
      </c>
      <c r="I58" s="23">
        <f t="shared" si="0"/>
        <v>46.06075714285714</v>
      </c>
    </row>
    <row r="59" spans="1:9" s="16" customFormat="1" ht="27" customHeight="1">
      <c r="A59" s="4" t="s">
        <v>220</v>
      </c>
      <c r="B59" s="32">
        <v>440</v>
      </c>
      <c r="C59" s="14" t="s">
        <v>96</v>
      </c>
      <c r="D59" s="14" t="s">
        <v>91</v>
      </c>
      <c r="E59" s="14" t="s">
        <v>219</v>
      </c>
      <c r="F59" s="27"/>
      <c r="G59" s="23">
        <f>G60</f>
        <v>600000</v>
      </c>
      <c r="H59" s="23">
        <f>H60</f>
        <v>595000</v>
      </c>
      <c r="I59" s="23">
        <f t="shared" si="0"/>
        <v>99.16666666666667</v>
      </c>
    </row>
    <row r="60" spans="1:9" s="16" customFormat="1" ht="41.25" customHeight="1">
      <c r="A60" s="4" t="s">
        <v>45</v>
      </c>
      <c r="B60" s="32">
        <v>440</v>
      </c>
      <c r="C60" s="14" t="s">
        <v>96</v>
      </c>
      <c r="D60" s="14" t="s">
        <v>91</v>
      </c>
      <c r="E60" s="14" t="s">
        <v>219</v>
      </c>
      <c r="F60" s="27" t="s">
        <v>100</v>
      </c>
      <c r="G60" s="23">
        <v>600000</v>
      </c>
      <c r="H60" s="23">
        <v>595000</v>
      </c>
      <c r="I60" s="23">
        <f t="shared" si="0"/>
        <v>99.16666666666667</v>
      </c>
    </row>
    <row r="61" spans="1:9" ht="16.5" customHeight="1">
      <c r="A61" s="12" t="s">
        <v>53</v>
      </c>
      <c r="B61" s="10">
        <v>440</v>
      </c>
      <c r="C61" s="13" t="s">
        <v>96</v>
      </c>
      <c r="D61" s="13" t="s">
        <v>93</v>
      </c>
      <c r="E61" s="13"/>
      <c r="F61" s="13"/>
      <c r="G61" s="22">
        <f>G62</f>
        <v>13017128.22</v>
      </c>
      <c r="H61" s="22">
        <f>H62</f>
        <v>12717078.22</v>
      </c>
      <c r="I61" s="22">
        <f>H61/G61*100</f>
        <v>97.69496009466211</v>
      </c>
    </row>
    <row r="62" spans="1:9" s="1" customFormat="1" ht="12.75">
      <c r="A62" s="4" t="s">
        <v>77</v>
      </c>
      <c r="B62" s="32">
        <v>440</v>
      </c>
      <c r="C62" s="14" t="s">
        <v>96</v>
      </c>
      <c r="D62" s="14" t="s">
        <v>93</v>
      </c>
      <c r="E62" s="24" t="s">
        <v>88</v>
      </c>
      <c r="F62" s="14"/>
      <c r="G62" s="23">
        <f>SUM(G63,G65,G67,G69)</f>
        <v>13017128.22</v>
      </c>
      <c r="H62" s="23">
        <f>SUM(H63,H65,H67,H69)</f>
        <v>12717078.22</v>
      </c>
      <c r="I62" s="23">
        <f>H62/G62*100</f>
        <v>97.69496009466211</v>
      </c>
    </row>
    <row r="63" spans="1:9" ht="18" customHeight="1">
      <c r="A63" s="5" t="s">
        <v>46</v>
      </c>
      <c r="B63" s="32">
        <v>440</v>
      </c>
      <c r="C63" s="14" t="s">
        <v>96</v>
      </c>
      <c r="D63" s="27" t="s">
        <v>93</v>
      </c>
      <c r="E63" s="27" t="s">
        <v>137</v>
      </c>
      <c r="F63" s="27"/>
      <c r="G63" s="28">
        <f>G64</f>
        <v>600000</v>
      </c>
      <c r="H63" s="28">
        <f>H64</f>
        <v>300000</v>
      </c>
      <c r="I63" s="23">
        <f>H63/G63*100</f>
        <v>50</v>
      </c>
    </row>
    <row r="64" spans="1:9" ht="39.75" customHeight="1">
      <c r="A64" s="4" t="s">
        <v>45</v>
      </c>
      <c r="B64" s="32">
        <v>440</v>
      </c>
      <c r="C64" s="14" t="s">
        <v>96</v>
      </c>
      <c r="D64" s="27" t="s">
        <v>93</v>
      </c>
      <c r="E64" s="27" t="s">
        <v>137</v>
      </c>
      <c r="F64" s="27" t="s">
        <v>100</v>
      </c>
      <c r="G64" s="28">
        <v>600000</v>
      </c>
      <c r="H64" s="28">
        <v>300000</v>
      </c>
      <c r="I64" s="23">
        <f>H64/G64*100</f>
        <v>50</v>
      </c>
    </row>
    <row r="65" spans="1:9" ht="52.5" customHeight="1">
      <c r="A65" s="4" t="s">
        <v>221</v>
      </c>
      <c r="B65" s="32">
        <v>440</v>
      </c>
      <c r="C65" s="14" t="s">
        <v>96</v>
      </c>
      <c r="D65" s="27" t="s">
        <v>222</v>
      </c>
      <c r="E65" s="27" t="s">
        <v>223</v>
      </c>
      <c r="F65" s="27"/>
      <c r="G65" s="28">
        <f>G66</f>
        <v>600000</v>
      </c>
      <c r="H65" s="28">
        <f>H66</f>
        <v>599950</v>
      </c>
      <c r="I65" s="23">
        <f aca="true" t="shared" si="6" ref="I65:I70">H65/G65*100</f>
        <v>99.99166666666667</v>
      </c>
    </row>
    <row r="66" spans="1:9" ht="39.75" customHeight="1">
      <c r="A66" s="4" t="s">
        <v>45</v>
      </c>
      <c r="B66" s="32">
        <v>440</v>
      </c>
      <c r="C66" s="14" t="s">
        <v>96</v>
      </c>
      <c r="D66" s="27" t="s">
        <v>222</v>
      </c>
      <c r="E66" s="27" t="s">
        <v>223</v>
      </c>
      <c r="F66" s="27" t="s">
        <v>100</v>
      </c>
      <c r="G66" s="28">
        <v>600000</v>
      </c>
      <c r="H66" s="28">
        <v>599950</v>
      </c>
      <c r="I66" s="23">
        <f t="shared" si="6"/>
        <v>99.99166666666667</v>
      </c>
    </row>
    <row r="67" spans="1:9" ht="39.75" customHeight="1">
      <c r="A67" s="4" t="s">
        <v>224</v>
      </c>
      <c r="B67" s="32">
        <v>440</v>
      </c>
      <c r="C67" s="14" t="s">
        <v>96</v>
      </c>
      <c r="D67" s="27" t="s">
        <v>222</v>
      </c>
      <c r="E67" s="27" t="s">
        <v>225</v>
      </c>
      <c r="F67" s="27"/>
      <c r="G67" s="28">
        <f>G68</f>
        <v>150000</v>
      </c>
      <c r="H67" s="28">
        <f>H68</f>
        <v>150000</v>
      </c>
      <c r="I67" s="23">
        <f t="shared" si="6"/>
        <v>100</v>
      </c>
    </row>
    <row r="68" spans="1:9" ht="39.75" customHeight="1">
      <c r="A68" s="4" t="s">
        <v>45</v>
      </c>
      <c r="B68" s="32">
        <v>440</v>
      </c>
      <c r="C68" s="14" t="s">
        <v>96</v>
      </c>
      <c r="D68" s="27" t="s">
        <v>222</v>
      </c>
      <c r="E68" s="27" t="s">
        <v>225</v>
      </c>
      <c r="F68" s="27" t="s">
        <v>100</v>
      </c>
      <c r="G68" s="28">
        <v>150000</v>
      </c>
      <c r="H68" s="28">
        <v>150000</v>
      </c>
      <c r="I68" s="23">
        <f t="shared" si="6"/>
        <v>100</v>
      </c>
    </row>
    <row r="69" spans="1:9" ht="39.75" customHeight="1">
      <c r="A69" s="4" t="s">
        <v>226</v>
      </c>
      <c r="B69" s="32">
        <v>440</v>
      </c>
      <c r="C69" s="14" t="s">
        <v>96</v>
      </c>
      <c r="D69" s="27" t="s">
        <v>93</v>
      </c>
      <c r="E69" s="27" t="s">
        <v>228</v>
      </c>
      <c r="F69" s="27"/>
      <c r="G69" s="28">
        <f>G70</f>
        <v>11667128.22</v>
      </c>
      <c r="H69" s="28">
        <f>H70</f>
        <v>11667128.22</v>
      </c>
      <c r="I69" s="23">
        <f t="shared" si="6"/>
        <v>100</v>
      </c>
    </row>
    <row r="70" spans="1:9" ht="54" customHeight="1">
      <c r="A70" s="4" t="s">
        <v>227</v>
      </c>
      <c r="B70" s="32">
        <v>440</v>
      </c>
      <c r="C70" s="14" t="s">
        <v>96</v>
      </c>
      <c r="D70" s="27" t="s">
        <v>93</v>
      </c>
      <c r="E70" s="27" t="s">
        <v>228</v>
      </c>
      <c r="F70" s="27" t="s">
        <v>229</v>
      </c>
      <c r="G70" s="28">
        <v>11667128.22</v>
      </c>
      <c r="H70" s="28">
        <v>11667128.22</v>
      </c>
      <c r="I70" s="23">
        <f t="shared" si="6"/>
        <v>100</v>
      </c>
    </row>
    <row r="71" spans="1:9" ht="16.5" customHeight="1">
      <c r="A71" s="7" t="s">
        <v>32</v>
      </c>
      <c r="B71" s="10">
        <v>440</v>
      </c>
      <c r="C71" s="13" t="s">
        <v>96</v>
      </c>
      <c r="D71" s="13" t="s">
        <v>95</v>
      </c>
      <c r="E71" s="13"/>
      <c r="F71" s="13"/>
      <c r="G71" s="22">
        <f>G72</f>
        <v>1144400</v>
      </c>
      <c r="H71" s="22">
        <f>H72</f>
        <v>1072223.7</v>
      </c>
      <c r="I71" s="22">
        <f t="shared" si="0"/>
        <v>93.69308808109052</v>
      </c>
    </row>
    <row r="72" spans="1:9" s="1" customFormat="1" ht="38.25">
      <c r="A72" s="12" t="s">
        <v>128</v>
      </c>
      <c r="B72" s="10">
        <v>440</v>
      </c>
      <c r="C72" s="13" t="s">
        <v>96</v>
      </c>
      <c r="D72" s="13" t="s">
        <v>95</v>
      </c>
      <c r="E72" s="13" t="s">
        <v>138</v>
      </c>
      <c r="F72" s="13"/>
      <c r="G72" s="22">
        <f>SUM(G73,G75)</f>
        <v>1144400</v>
      </c>
      <c r="H72" s="22">
        <f>SUM(H73,H75)</f>
        <v>1072223.7</v>
      </c>
      <c r="I72" s="22">
        <f t="shared" si="0"/>
        <v>93.69308808109052</v>
      </c>
    </row>
    <row r="73" spans="1:9" s="1" customFormat="1" ht="25.5">
      <c r="A73" s="41" t="s">
        <v>129</v>
      </c>
      <c r="B73" s="32">
        <v>440</v>
      </c>
      <c r="C73" s="14" t="s">
        <v>96</v>
      </c>
      <c r="D73" s="14" t="s">
        <v>95</v>
      </c>
      <c r="E73" s="14" t="s">
        <v>140</v>
      </c>
      <c r="F73" s="27"/>
      <c r="G73" s="23">
        <f>G74</f>
        <v>100000</v>
      </c>
      <c r="H73" s="23">
        <f>H74</f>
        <v>44863</v>
      </c>
      <c r="I73" s="23">
        <f t="shared" si="0"/>
        <v>44.863</v>
      </c>
    </row>
    <row r="74" spans="1:9" s="16" customFormat="1" ht="39" customHeight="1">
      <c r="A74" s="4" t="s">
        <v>45</v>
      </c>
      <c r="B74" s="32">
        <v>440</v>
      </c>
      <c r="C74" s="14" t="s">
        <v>96</v>
      </c>
      <c r="D74" s="14" t="s">
        <v>95</v>
      </c>
      <c r="E74" s="14" t="s">
        <v>140</v>
      </c>
      <c r="F74" s="27" t="s">
        <v>100</v>
      </c>
      <c r="G74" s="28">
        <v>100000</v>
      </c>
      <c r="H74" s="28">
        <v>44863</v>
      </c>
      <c r="I74" s="23">
        <f t="shared" si="0"/>
        <v>44.863</v>
      </c>
    </row>
    <row r="75" spans="1:9" s="1" customFormat="1" ht="20.25" customHeight="1">
      <c r="A75" s="41" t="s">
        <v>130</v>
      </c>
      <c r="B75" s="32">
        <v>440</v>
      </c>
      <c r="C75" s="14" t="s">
        <v>96</v>
      </c>
      <c r="D75" s="14" t="s">
        <v>95</v>
      </c>
      <c r="E75" s="14" t="s">
        <v>141</v>
      </c>
      <c r="F75" s="27"/>
      <c r="G75" s="28">
        <f>SUM(G76:G78)</f>
        <v>1044400</v>
      </c>
      <c r="H75" s="28">
        <f>SUM(H76:H78)</f>
        <v>1027360.7</v>
      </c>
      <c r="I75" s="23">
        <f t="shared" si="0"/>
        <v>98.36850823439295</v>
      </c>
    </row>
    <row r="76" spans="1:9" ht="38.25" customHeight="1">
      <c r="A76" s="4" t="s">
        <v>45</v>
      </c>
      <c r="B76" s="32">
        <v>440</v>
      </c>
      <c r="C76" s="14" t="s">
        <v>96</v>
      </c>
      <c r="D76" s="14" t="s">
        <v>95</v>
      </c>
      <c r="E76" s="14" t="s">
        <v>141</v>
      </c>
      <c r="F76" s="27" t="s">
        <v>100</v>
      </c>
      <c r="G76" s="28">
        <v>796900</v>
      </c>
      <c r="H76" s="28">
        <v>784946.5</v>
      </c>
      <c r="I76" s="23">
        <f t="shared" si="0"/>
        <v>98.5</v>
      </c>
    </row>
    <row r="77" spans="1:9" ht="18" customHeight="1">
      <c r="A77" s="4" t="s">
        <v>163</v>
      </c>
      <c r="B77" s="32">
        <v>440</v>
      </c>
      <c r="C77" s="14" t="s">
        <v>96</v>
      </c>
      <c r="D77" s="14" t="s">
        <v>95</v>
      </c>
      <c r="E77" s="14" t="s">
        <v>141</v>
      </c>
      <c r="F77" s="27" t="s">
        <v>162</v>
      </c>
      <c r="G77" s="28">
        <v>137500</v>
      </c>
      <c r="H77" s="28">
        <v>137414.2</v>
      </c>
      <c r="I77" s="23">
        <f t="shared" si="0"/>
        <v>99.9376</v>
      </c>
    </row>
    <row r="78" spans="1:9" ht="18" customHeight="1">
      <c r="A78" s="4" t="s">
        <v>104</v>
      </c>
      <c r="B78" s="32">
        <v>440</v>
      </c>
      <c r="C78" s="14" t="s">
        <v>96</v>
      </c>
      <c r="D78" s="14" t="s">
        <v>95</v>
      </c>
      <c r="E78" s="14" t="s">
        <v>141</v>
      </c>
      <c r="F78" s="27" t="s">
        <v>105</v>
      </c>
      <c r="G78" s="28">
        <v>110000</v>
      </c>
      <c r="H78" s="28">
        <v>105000</v>
      </c>
      <c r="I78" s="23">
        <f t="shared" si="0"/>
        <v>95.45454545454545</v>
      </c>
    </row>
    <row r="79" spans="1:9" ht="12.75">
      <c r="A79" s="12" t="s">
        <v>54</v>
      </c>
      <c r="B79" s="10">
        <v>440</v>
      </c>
      <c r="C79" s="13" t="s">
        <v>98</v>
      </c>
      <c r="D79" s="13" t="s">
        <v>92</v>
      </c>
      <c r="E79" s="13"/>
      <c r="F79" s="13"/>
      <c r="G79" s="22">
        <f>SUM(G80,G84)</f>
        <v>1700000</v>
      </c>
      <c r="H79" s="22">
        <f>SUM(H80,H84)</f>
        <v>1618651.1600000001</v>
      </c>
      <c r="I79" s="22">
        <f t="shared" si="0"/>
        <v>95.21477411764707</v>
      </c>
    </row>
    <row r="80" spans="1:9" ht="12.75">
      <c r="A80" s="7" t="s">
        <v>55</v>
      </c>
      <c r="B80" s="10">
        <v>440</v>
      </c>
      <c r="C80" s="13" t="s">
        <v>98</v>
      </c>
      <c r="D80" s="13" t="s">
        <v>91</v>
      </c>
      <c r="E80" s="13"/>
      <c r="F80" s="13"/>
      <c r="G80" s="22">
        <f aca="true" t="shared" si="7" ref="G80:H82">G81</f>
        <v>639000</v>
      </c>
      <c r="H80" s="22">
        <f t="shared" si="7"/>
        <v>557651.16</v>
      </c>
      <c r="I80" s="22">
        <f t="shared" si="0"/>
        <v>87.26935211267606</v>
      </c>
    </row>
    <row r="81" spans="1:9" ht="12.75">
      <c r="A81" s="4" t="s">
        <v>77</v>
      </c>
      <c r="B81" s="32">
        <v>440</v>
      </c>
      <c r="C81" s="14" t="s">
        <v>98</v>
      </c>
      <c r="D81" s="14" t="s">
        <v>91</v>
      </c>
      <c r="E81" s="14" t="s">
        <v>144</v>
      </c>
      <c r="F81" s="14"/>
      <c r="G81" s="23">
        <f t="shared" si="7"/>
        <v>639000</v>
      </c>
      <c r="H81" s="23">
        <f t="shared" si="7"/>
        <v>557651.16</v>
      </c>
      <c r="I81" s="23">
        <f t="shared" si="0"/>
        <v>87.26935211267606</v>
      </c>
    </row>
    <row r="82" spans="1:9" ht="20.25" customHeight="1">
      <c r="A82" s="4" t="s">
        <v>56</v>
      </c>
      <c r="B82" s="32">
        <v>440</v>
      </c>
      <c r="C82" s="14" t="s">
        <v>98</v>
      </c>
      <c r="D82" s="14" t="s">
        <v>91</v>
      </c>
      <c r="E82" s="14" t="s">
        <v>144</v>
      </c>
      <c r="F82" s="14"/>
      <c r="G82" s="23">
        <f t="shared" si="7"/>
        <v>639000</v>
      </c>
      <c r="H82" s="23">
        <f t="shared" si="7"/>
        <v>557651.16</v>
      </c>
      <c r="I82" s="23">
        <f t="shared" si="0"/>
        <v>87.26935211267606</v>
      </c>
    </row>
    <row r="83" spans="1:9" ht="24.75" customHeight="1">
      <c r="A83" s="15" t="s">
        <v>133</v>
      </c>
      <c r="B83" s="32">
        <v>440</v>
      </c>
      <c r="C83" s="14" t="s">
        <v>98</v>
      </c>
      <c r="D83" s="14" t="s">
        <v>91</v>
      </c>
      <c r="E83" s="14" t="s">
        <v>144</v>
      </c>
      <c r="F83" s="27" t="s">
        <v>134</v>
      </c>
      <c r="G83" s="23">
        <v>639000</v>
      </c>
      <c r="H83" s="23">
        <v>557651.16</v>
      </c>
      <c r="I83" s="23">
        <f aca="true" t="shared" si="8" ref="I83:I89">H83/G83*100</f>
        <v>87.26935211267606</v>
      </c>
    </row>
    <row r="84" spans="1:9" ht="18" customHeight="1">
      <c r="A84" s="12" t="s">
        <v>57</v>
      </c>
      <c r="B84" s="10">
        <v>440</v>
      </c>
      <c r="C84" s="13" t="s">
        <v>98</v>
      </c>
      <c r="D84" s="13" t="s">
        <v>97</v>
      </c>
      <c r="E84" s="13"/>
      <c r="F84" s="13"/>
      <c r="G84" s="22">
        <f>G85</f>
        <v>1061000</v>
      </c>
      <c r="H84" s="22">
        <f>H85</f>
        <v>1061000</v>
      </c>
      <c r="I84" s="22">
        <f t="shared" si="8"/>
        <v>100</v>
      </c>
    </row>
    <row r="85" spans="1:9" ht="38.25">
      <c r="A85" s="7" t="s">
        <v>190</v>
      </c>
      <c r="B85" s="10">
        <v>440</v>
      </c>
      <c r="C85" s="13" t="s">
        <v>98</v>
      </c>
      <c r="D85" s="13" t="s">
        <v>97</v>
      </c>
      <c r="E85" s="13" t="s">
        <v>108</v>
      </c>
      <c r="F85" s="13"/>
      <c r="G85" s="22">
        <f>SUM(G86,G88)</f>
        <v>1061000</v>
      </c>
      <c r="H85" s="22">
        <f>SUM(H86,H88)</f>
        <v>1061000</v>
      </c>
      <c r="I85" s="22">
        <f t="shared" si="8"/>
        <v>100</v>
      </c>
    </row>
    <row r="86" spans="1:9" s="1" customFormat="1" ht="12.75">
      <c r="A86" s="15" t="s">
        <v>66</v>
      </c>
      <c r="B86" s="32">
        <v>440</v>
      </c>
      <c r="C86" s="14" t="s">
        <v>98</v>
      </c>
      <c r="D86" s="27" t="s">
        <v>97</v>
      </c>
      <c r="E86" s="14" t="s">
        <v>145</v>
      </c>
      <c r="F86" s="27"/>
      <c r="G86" s="23">
        <f>G87</f>
        <v>761000</v>
      </c>
      <c r="H86" s="23">
        <f>H87</f>
        <v>761000</v>
      </c>
      <c r="I86" s="23">
        <f t="shared" si="8"/>
        <v>100</v>
      </c>
    </row>
    <row r="87" spans="1:9" s="1" customFormat="1" ht="25.5">
      <c r="A87" s="15" t="s">
        <v>133</v>
      </c>
      <c r="B87" s="32">
        <v>440</v>
      </c>
      <c r="C87" s="14" t="s">
        <v>98</v>
      </c>
      <c r="D87" s="27" t="s">
        <v>97</v>
      </c>
      <c r="E87" s="14" t="s">
        <v>145</v>
      </c>
      <c r="F87" s="27" t="s">
        <v>134</v>
      </c>
      <c r="G87" s="23">
        <v>761000</v>
      </c>
      <c r="H87" s="23">
        <v>761000</v>
      </c>
      <c r="I87" s="23">
        <f t="shared" si="8"/>
        <v>100</v>
      </c>
    </row>
    <row r="88" spans="1:9" s="1" customFormat="1" ht="18" customHeight="1">
      <c r="A88" s="15" t="s">
        <v>78</v>
      </c>
      <c r="B88" s="32">
        <v>440</v>
      </c>
      <c r="C88" s="14" t="s">
        <v>98</v>
      </c>
      <c r="D88" s="27" t="s">
        <v>97</v>
      </c>
      <c r="E88" s="14" t="s">
        <v>146</v>
      </c>
      <c r="F88" s="27"/>
      <c r="G88" s="28">
        <f>G89</f>
        <v>300000</v>
      </c>
      <c r="H88" s="28">
        <f>H89</f>
        <v>300000</v>
      </c>
      <c r="I88" s="23">
        <f t="shared" si="8"/>
        <v>100</v>
      </c>
    </row>
    <row r="89" spans="1:9" s="1" customFormat="1" ht="42" customHeight="1">
      <c r="A89" s="4" t="s">
        <v>45</v>
      </c>
      <c r="B89" s="32">
        <v>440</v>
      </c>
      <c r="C89" s="14" t="s">
        <v>98</v>
      </c>
      <c r="D89" s="27" t="s">
        <v>97</v>
      </c>
      <c r="E89" s="14" t="s">
        <v>146</v>
      </c>
      <c r="F89" s="27" t="s">
        <v>100</v>
      </c>
      <c r="G89" s="28">
        <v>300000</v>
      </c>
      <c r="H89" s="28">
        <v>300000</v>
      </c>
      <c r="I89" s="23">
        <f t="shared" si="8"/>
        <v>100</v>
      </c>
    </row>
    <row r="90" spans="1:9" s="1" customFormat="1" ht="30.75" customHeight="1">
      <c r="A90" s="29" t="s">
        <v>147</v>
      </c>
      <c r="B90" s="10">
        <v>440</v>
      </c>
      <c r="C90" s="14"/>
      <c r="D90" s="27"/>
      <c r="E90" s="14"/>
      <c r="F90" s="27"/>
      <c r="G90" s="30">
        <f>SUM(G91,G95,G105)</f>
        <v>38748700</v>
      </c>
      <c r="H90" s="30">
        <f>SUM(H91,H95,H105)</f>
        <v>36088593.52</v>
      </c>
      <c r="I90" s="22">
        <f aca="true" t="shared" si="9" ref="I90:I110">H90/G90*100</f>
        <v>93.13497877348144</v>
      </c>
    </row>
    <row r="91" spans="1:9" ht="16.5" customHeight="1">
      <c r="A91" s="12" t="s">
        <v>53</v>
      </c>
      <c r="B91" s="10">
        <v>440</v>
      </c>
      <c r="C91" s="13" t="s">
        <v>96</v>
      </c>
      <c r="D91" s="13" t="s">
        <v>93</v>
      </c>
      <c r="E91" s="13"/>
      <c r="F91" s="13"/>
      <c r="G91" s="22">
        <f aca="true" t="shared" si="10" ref="G91:H93">G92</f>
        <v>200000</v>
      </c>
      <c r="H91" s="22">
        <f t="shared" si="10"/>
        <v>5000</v>
      </c>
      <c r="I91" s="22">
        <f t="shared" si="9"/>
        <v>2.5</v>
      </c>
    </row>
    <row r="92" spans="1:9" s="1" customFormat="1" ht="12.75">
      <c r="A92" s="4" t="s">
        <v>77</v>
      </c>
      <c r="B92" s="32">
        <v>440</v>
      </c>
      <c r="C92" s="14" t="s">
        <v>96</v>
      </c>
      <c r="D92" s="14" t="s">
        <v>93</v>
      </c>
      <c r="E92" s="24" t="s">
        <v>88</v>
      </c>
      <c r="F92" s="14"/>
      <c r="G92" s="23">
        <f t="shared" si="10"/>
        <v>200000</v>
      </c>
      <c r="H92" s="23">
        <f t="shared" si="10"/>
        <v>5000</v>
      </c>
      <c r="I92" s="23">
        <f t="shared" si="9"/>
        <v>2.5</v>
      </c>
    </row>
    <row r="93" spans="1:9" ht="18" customHeight="1">
      <c r="A93" s="5" t="s">
        <v>46</v>
      </c>
      <c r="B93" s="32">
        <v>440</v>
      </c>
      <c r="C93" s="14" t="s">
        <v>96</v>
      </c>
      <c r="D93" s="27" t="s">
        <v>93</v>
      </c>
      <c r="E93" s="27" t="s">
        <v>137</v>
      </c>
      <c r="F93" s="27"/>
      <c r="G93" s="28">
        <f t="shared" si="10"/>
        <v>200000</v>
      </c>
      <c r="H93" s="28">
        <f t="shared" si="10"/>
        <v>5000</v>
      </c>
      <c r="I93" s="23">
        <f t="shared" si="9"/>
        <v>2.5</v>
      </c>
    </row>
    <row r="94" spans="1:9" ht="39.75" customHeight="1">
      <c r="A94" s="4" t="s">
        <v>45</v>
      </c>
      <c r="B94" s="32">
        <v>440</v>
      </c>
      <c r="C94" s="14" t="s">
        <v>96</v>
      </c>
      <c r="D94" s="27" t="s">
        <v>93</v>
      </c>
      <c r="E94" s="27" t="s">
        <v>137</v>
      </c>
      <c r="F94" s="27" t="s">
        <v>100</v>
      </c>
      <c r="G94" s="28">
        <v>200000</v>
      </c>
      <c r="H94" s="28">
        <v>5000</v>
      </c>
      <c r="I94" s="23">
        <f t="shared" si="9"/>
        <v>2.5</v>
      </c>
    </row>
    <row r="95" spans="1:9" ht="20.25" customHeight="1">
      <c r="A95" s="7" t="s">
        <v>32</v>
      </c>
      <c r="B95" s="10">
        <v>440</v>
      </c>
      <c r="C95" s="13" t="s">
        <v>96</v>
      </c>
      <c r="D95" s="13" t="s">
        <v>95</v>
      </c>
      <c r="E95" s="13"/>
      <c r="F95" s="13"/>
      <c r="G95" s="22">
        <f>G96</f>
        <v>32379700</v>
      </c>
      <c r="H95" s="22">
        <f>H96</f>
        <v>32100603.94</v>
      </c>
      <c r="I95" s="22">
        <f t="shared" si="9"/>
        <v>99.13805235996628</v>
      </c>
    </row>
    <row r="96" spans="1:9" ht="39.75" customHeight="1">
      <c r="A96" s="12" t="s">
        <v>128</v>
      </c>
      <c r="B96" s="10">
        <v>440</v>
      </c>
      <c r="C96" s="13" t="s">
        <v>96</v>
      </c>
      <c r="D96" s="13" t="s">
        <v>95</v>
      </c>
      <c r="E96" s="13" t="s">
        <v>138</v>
      </c>
      <c r="F96" s="13"/>
      <c r="G96" s="22">
        <f>SUM(G97,G99,G101,G103)</f>
        <v>32379700</v>
      </c>
      <c r="H96" s="22">
        <f>SUM(H97,H99,H101,H103)</f>
        <v>32100603.94</v>
      </c>
      <c r="I96" s="22">
        <f t="shared" si="9"/>
        <v>99.13805235996628</v>
      </c>
    </row>
    <row r="97" spans="1:9" ht="15.75" customHeight="1">
      <c r="A97" s="25" t="s">
        <v>109</v>
      </c>
      <c r="B97" s="32">
        <v>440</v>
      </c>
      <c r="C97" s="14" t="s">
        <v>96</v>
      </c>
      <c r="D97" s="14" t="s">
        <v>95</v>
      </c>
      <c r="E97" s="14" t="s">
        <v>139</v>
      </c>
      <c r="F97" s="14"/>
      <c r="G97" s="23">
        <f>G98</f>
        <v>11526000</v>
      </c>
      <c r="H97" s="23">
        <f>H98</f>
        <v>11525212.46</v>
      </c>
      <c r="I97" s="23">
        <f t="shared" si="9"/>
        <v>99.99316727398924</v>
      </c>
    </row>
    <row r="98" spans="1:9" ht="38.25">
      <c r="A98" s="4" t="s">
        <v>45</v>
      </c>
      <c r="B98" s="32">
        <v>440</v>
      </c>
      <c r="C98" s="14" t="s">
        <v>96</v>
      </c>
      <c r="D98" s="14" t="s">
        <v>95</v>
      </c>
      <c r="E98" s="14" t="s">
        <v>139</v>
      </c>
      <c r="F98" s="27" t="s">
        <v>100</v>
      </c>
      <c r="G98" s="23">
        <v>11526000</v>
      </c>
      <c r="H98" s="23">
        <v>11525212.46</v>
      </c>
      <c r="I98" s="23">
        <f t="shared" si="9"/>
        <v>99.99316727398924</v>
      </c>
    </row>
    <row r="99" spans="1:9" ht="12.75">
      <c r="A99" s="4" t="s">
        <v>231</v>
      </c>
      <c r="B99" s="32">
        <v>440</v>
      </c>
      <c r="C99" s="14" t="s">
        <v>96</v>
      </c>
      <c r="D99" s="14" t="s">
        <v>95</v>
      </c>
      <c r="E99" s="14" t="s">
        <v>230</v>
      </c>
      <c r="F99" s="27"/>
      <c r="G99" s="23">
        <f>G100</f>
        <v>288000</v>
      </c>
      <c r="H99" s="23">
        <f>H100</f>
        <v>287500</v>
      </c>
      <c r="I99" s="23">
        <f t="shared" si="9"/>
        <v>99.82638888888889</v>
      </c>
    </row>
    <row r="100" spans="1:9" ht="38.25">
      <c r="A100" s="4" t="s">
        <v>45</v>
      </c>
      <c r="B100" s="32">
        <v>440</v>
      </c>
      <c r="C100" s="14" t="s">
        <v>96</v>
      </c>
      <c r="D100" s="14" t="s">
        <v>95</v>
      </c>
      <c r="E100" s="14" t="s">
        <v>230</v>
      </c>
      <c r="F100" s="27" t="s">
        <v>100</v>
      </c>
      <c r="G100" s="23">
        <v>288000</v>
      </c>
      <c r="H100" s="23">
        <v>287500</v>
      </c>
      <c r="I100" s="23">
        <f t="shared" si="9"/>
        <v>99.82638888888889</v>
      </c>
    </row>
    <row r="101" spans="1:9" ht="25.5">
      <c r="A101" s="41" t="s">
        <v>129</v>
      </c>
      <c r="B101" s="32">
        <v>440</v>
      </c>
      <c r="C101" s="14" t="s">
        <v>96</v>
      </c>
      <c r="D101" s="14" t="s">
        <v>95</v>
      </c>
      <c r="E101" s="14" t="s">
        <v>140</v>
      </c>
      <c r="F101" s="27"/>
      <c r="G101" s="23">
        <f>G102</f>
        <v>12137000</v>
      </c>
      <c r="H101" s="23">
        <f>H102</f>
        <v>11859265.48</v>
      </c>
      <c r="I101" s="23">
        <f t="shared" si="9"/>
        <v>97.71167075883662</v>
      </c>
    </row>
    <row r="102" spans="1:9" ht="38.25">
      <c r="A102" s="4" t="s">
        <v>45</v>
      </c>
      <c r="B102" s="32">
        <v>440</v>
      </c>
      <c r="C102" s="14" t="s">
        <v>96</v>
      </c>
      <c r="D102" s="14" t="s">
        <v>95</v>
      </c>
      <c r="E102" s="14" t="s">
        <v>140</v>
      </c>
      <c r="F102" s="27" t="s">
        <v>100</v>
      </c>
      <c r="G102" s="23">
        <v>12137000</v>
      </c>
      <c r="H102" s="23">
        <v>11859265.48</v>
      </c>
      <c r="I102" s="23">
        <f t="shared" si="9"/>
        <v>97.71167075883662</v>
      </c>
    </row>
    <row r="103" spans="1:9" ht="12.75">
      <c r="A103" s="41" t="s">
        <v>130</v>
      </c>
      <c r="B103" s="32">
        <v>440</v>
      </c>
      <c r="C103" s="14" t="s">
        <v>96</v>
      </c>
      <c r="D103" s="14" t="s">
        <v>95</v>
      </c>
      <c r="E103" s="14" t="s">
        <v>141</v>
      </c>
      <c r="F103" s="27"/>
      <c r="G103" s="28">
        <f>G104</f>
        <v>8428700</v>
      </c>
      <c r="H103" s="28">
        <f>H104</f>
        <v>8428626</v>
      </c>
      <c r="I103" s="23">
        <f t="shared" si="9"/>
        <v>99.9991220472908</v>
      </c>
    </row>
    <row r="104" spans="1:9" ht="38.25">
      <c r="A104" s="4" t="s">
        <v>45</v>
      </c>
      <c r="B104" s="32">
        <v>440</v>
      </c>
      <c r="C104" s="14" t="s">
        <v>96</v>
      </c>
      <c r="D104" s="14" t="s">
        <v>95</v>
      </c>
      <c r="E104" s="14" t="s">
        <v>141</v>
      </c>
      <c r="F104" s="27" t="s">
        <v>100</v>
      </c>
      <c r="G104" s="28">
        <v>8428700</v>
      </c>
      <c r="H104" s="28">
        <v>8428626</v>
      </c>
      <c r="I104" s="23">
        <f t="shared" si="9"/>
        <v>99.9991220472908</v>
      </c>
    </row>
    <row r="105" spans="1:9" ht="25.5">
      <c r="A105" s="12" t="s">
        <v>131</v>
      </c>
      <c r="B105" s="10">
        <v>440</v>
      </c>
      <c r="C105" s="13" t="s">
        <v>96</v>
      </c>
      <c r="D105" s="13" t="s">
        <v>96</v>
      </c>
      <c r="E105" s="13"/>
      <c r="F105" s="18"/>
      <c r="G105" s="30">
        <f>G106</f>
        <v>6169000</v>
      </c>
      <c r="H105" s="30">
        <f>H106</f>
        <v>3982989.58</v>
      </c>
      <c r="I105" s="22">
        <f t="shared" si="9"/>
        <v>64.5645903712109</v>
      </c>
    </row>
    <row r="106" spans="1:9" ht="30" customHeight="1">
      <c r="A106" s="12" t="s">
        <v>189</v>
      </c>
      <c r="B106" s="10">
        <v>440</v>
      </c>
      <c r="C106" s="13" t="s">
        <v>96</v>
      </c>
      <c r="D106" s="13" t="s">
        <v>96</v>
      </c>
      <c r="E106" s="13" t="s">
        <v>142</v>
      </c>
      <c r="F106" s="18"/>
      <c r="G106" s="22">
        <f>G107</f>
        <v>6169000</v>
      </c>
      <c r="H106" s="22">
        <f>H107</f>
        <v>3982989.58</v>
      </c>
      <c r="I106" s="22">
        <f t="shared" si="9"/>
        <v>64.5645903712109</v>
      </c>
    </row>
    <row r="107" spans="1:9" ht="38.25">
      <c r="A107" s="41" t="s">
        <v>132</v>
      </c>
      <c r="B107" s="32">
        <v>440</v>
      </c>
      <c r="C107" s="14" t="s">
        <v>96</v>
      </c>
      <c r="D107" s="14" t="s">
        <v>96</v>
      </c>
      <c r="E107" s="14" t="s">
        <v>143</v>
      </c>
      <c r="F107" s="27"/>
      <c r="G107" s="23">
        <f>SUM(G108:G110)</f>
        <v>6169000</v>
      </c>
      <c r="H107" s="23">
        <f>SUM(H108:H110)</f>
        <v>3982989.58</v>
      </c>
      <c r="I107" s="23">
        <f t="shared" si="9"/>
        <v>64.5645903712109</v>
      </c>
    </row>
    <row r="108" spans="1:9" ht="27.75" customHeight="1">
      <c r="A108" s="42" t="s">
        <v>110</v>
      </c>
      <c r="B108" s="32">
        <v>440</v>
      </c>
      <c r="C108" s="14" t="s">
        <v>96</v>
      </c>
      <c r="D108" s="14" t="s">
        <v>96</v>
      </c>
      <c r="E108" s="14" t="s">
        <v>143</v>
      </c>
      <c r="F108" s="27" t="s">
        <v>101</v>
      </c>
      <c r="G108" s="28">
        <v>3722000</v>
      </c>
      <c r="H108" s="28">
        <v>3720272.62</v>
      </c>
      <c r="I108" s="23">
        <f t="shared" si="9"/>
        <v>99.95359000537346</v>
      </c>
    </row>
    <row r="109" spans="1:9" ht="37.5" customHeight="1">
      <c r="A109" s="4" t="s">
        <v>45</v>
      </c>
      <c r="B109" s="32">
        <v>440</v>
      </c>
      <c r="C109" s="14" t="s">
        <v>96</v>
      </c>
      <c r="D109" s="14" t="s">
        <v>96</v>
      </c>
      <c r="E109" s="14" t="s">
        <v>143</v>
      </c>
      <c r="F109" s="27" t="s">
        <v>100</v>
      </c>
      <c r="G109" s="28">
        <v>2446322</v>
      </c>
      <c r="H109" s="28">
        <v>262038.96</v>
      </c>
      <c r="I109" s="23">
        <f t="shared" si="9"/>
        <v>10.711548193573863</v>
      </c>
    </row>
    <row r="110" spans="1:9" ht="12.75">
      <c r="A110" s="31" t="s">
        <v>104</v>
      </c>
      <c r="B110" s="32">
        <v>440</v>
      </c>
      <c r="C110" s="14" t="s">
        <v>96</v>
      </c>
      <c r="D110" s="14" t="s">
        <v>96</v>
      </c>
      <c r="E110" s="14" t="s">
        <v>143</v>
      </c>
      <c r="F110" s="27" t="s">
        <v>105</v>
      </c>
      <c r="G110" s="28">
        <v>678</v>
      </c>
      <c r="H110" s="28">
        <v>678</v>
      </c>
      <c r="I110" s="23">
        <f t="shared" si="9"/>
        <v>100</v>
      </c>
    </row>
  </sheetData>
  <sheetProtection/>
  <mergeCells count="6">
    <mergeCell ref="A1:I1"/>
    <mergeCell ref="A2:I2"/>
    <mergeCell ref="A3:I3"/>
    <mergeCell ref="A4:I4"/>
    <mergeCell ref="A5:I5"/>
    <mergeCell ref="G7:H7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7.7109375" style="0" customWidth="1"/>
    <col min="2" max="2" width="29.00390625" style="0" customWidth="1"/>
    <col min="3" max="3" width="15.57421875" style="0" customWidth="1"/>
    <col min="4" max="4" width="11.8515625" style="0" customWidth="1"/>
  </cols>
  <sheetData>
    <row r="1" spans="1:4" ht="12.75">
      <c r="A1" s="56" t="s">
        <v>164</v>
      </c>
      <c r="B1" s="56"/>
      <c r="C1" s="56"/>
      <c r="D1" s="56"/>
    </row>
    <row r="2" spans="1:4" ht="12.75">
      <c r="A2" s="57" t="s">
        <v>159</v>
      </c>
      <c r="B2" s="57"/>
      <c r="C2" s="57"/>
      <c r="D2" s="57"/>
    </row>
    <row r="3" spans="1:4" ht="12.75">
      <c r="A3" s="57" t="s">
        <v>112</v>
      </c>
      <c r="B3" s="57"/>
      <c r="C3" s="57"/>
      <c r="D3" s="57"/>
    </row>
    <row r="4" spans="1:4" ht="12.75">
      <c r="A4" s="57" t="s">
        <v>237</v>
      </c>
      <c r="B4" s="57"/>
      <c r="C4" s="57"/>
      <c r="D4" s="57"/>
    </row>
    <row r="5" spans="1:4" ht="36" customHeight="1">
      <c r="A5" s="63" t="s">
        <v>233</v>
      </c>
      <c r="B5" s="63"/>
      <c r="C5" s="63"/>
      <c r="D5" s="63"/>
    </row>
    <row r="6" spans="1:4" ht="14.25">
      <c r="A6" s="63"/>
      <c r="B6" s="63"/>
      <c r="C6" s="63"/>
      <c r="D6" s="63"/>
    </row>
    <row r="7" spans="1:4" ht="12.75">
      <c r="A7" s="44"/>
      <c r="B7" s="44"/>
      <c r="C7" s="59" t="s">
        <v>165</v>
      </c>
      <c r="D7" s="59"/>
    </row>
    <row r="8" spans="1:4" ht="127.5">
      <c r="A8" s="34" t="s">
        <v>166</v>
      </c>
      <c r="B8" s="34" t="s">
        <v>167</v>
      </c>
      <c r="C8" s="34" t="s">
        <v>205</v>
      </c>
      <c r="D8" s="34" t="s">
        <v>238</v>
      </c>
    </row>
    <row r="9" spans="1:4" ht="25.5">
      <c r="A9" s="36"/>
      <c r="B9" s="29" t="s">
        <v>168</v>
      </c>
      <c r="C9" s="37">
        <f>C10</f>
        <v>7338900</v>
      </c>
      <c r="D9" s="37">
        <f>D10</f>
        <v>-1230551.009999998</v>
      </c>
    </row>
    <row r="10" spans="1:4" ht="38.25">
      <c r="A10" s="34" t="s">
        <v>169</v>
      </c>
      <c r="B10" s="29" t="s">
        <v>170</v>
      </c>
      <c r="C10" s="37">
        <f>SUM(C11,C13)</f>
        <v>7338900</v>
      </c>
      <c r="D10" s="37">
        <f>SUM(D11,D13)</f>
        <v>-1230551.009999998</v>
      </c>
    </row>
    <row r="11" spans="1:4" ht="25.5">
      <c r="A11" s="36" t="s">
        <v>171</v>
      </c>
      <c r="B11" s="15" t="s">
        <v>172</v>
      </c>
      <c r="C11" s="35">
        <f>C12</f>
        <v>-60563228.22</v>
      </c>
      <c r="D11" s="35">
        <f>D12</f>
        <v>-64188189.6</v>
      </c>
    </row>
    <row r="12" spans="1:4" ht="38.25">
      <c r="A12" s="36" t="s">
        <v>173</v>
      </c>
      <c r="B12" s="15" t="s">
        <v>174</v>
      </c>
      <c r="C12" s="35">
        <v>-60563228.22</v>
      </c>
      <c r="D12" s="35">
        <v>-64188189.6</v>
      </c>
    </row>
    <row r="13" spans="1:4" ht="25.5">
      <c r="A13" s="36" t="s">
        <v>175</v>
      </c>
      <c r="B13" s="15" t="s">
        <v>176</v>
      </c>
      <c r="C13" s="35">
        <f>C14</f>
        <v>67902128.22</v>
      </c>
      <c r="D13" s="35">
        <f>D14</f>
        <v>62957638.59</v>
      </c>
    </row>
    <row r="14" spans="1:4" ht="38.25">
      <c r="A14" s="36" t="s">
        <v>177</v>
      </c>
      <c r="B14" s="15" t="s">
        <v>178</v>
      </c>
      <c r="C14" s="35">
        <v>67902128.22</v>
      </c>
      <c r="D14" s="35">
        <v>62957638.59</v>
      </c>
    </row>
  </sheetData>
  <sheetProtection/>
  <mergeCells count="7">
    <mergeCell ref="C7:D7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2023-04-17T07:09:48Z</cp:lastPrinted>
  <dcterms:created xsi:type="dcterms:W3CDTF">1996-10-08T23:32:33Z</dcterms:created>
  <dcterms:modified xsi:type="dcterms:W3CDTF">2023-05-16T07:48:07Z</dcterms:modified>
  <cp:category/>
  <cp:version/>
  <cp:contentType/>
  <cp:contentStatus/>
</cp:coreProperties>
</file>