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910" windowHeight="9870" tabRatio="858" activeTab="1"/>
  </bookViews>
  <sheets>
    <sheet name="дох" sheetId="2" r:id="rId1"/>
    <sheet name="вед" sheetId="74" r:id="rId2"/>
    <sheet name="функ" sheetId="36" r:id="rId3"/>
    <sheet name="прогр" sheetId="41" r:id="rId4"/>
  </sheets>
  <calcPr calcId="124519"/>
</workbook>
</file>

<file path=xl/calcChain.xml><?xml version="1.0" encoding="utf-8"?>
<calcChain xmlns="http://schemas.openxmlformats.org/spreadsheetml/2006/main">
  <c r="M218" i="41"/>
  <c r="M240"/>
  <c r="M237"/>
  <c r="M238"/>
  <c r="M219"/>
  <c r="M220"/>
  <c r="M230"/>
  <c r="M231"/>
  <c r="M227"/>
  <c r="M228"/>
  <c r="M217"/>
  <c r="M181"/>
  <c r="N182"/>
  <c r="N199"/>
  <c r="M196"/>
  <c r="M126"/>
  <c r="M125" s="1"/>
  <c r="M124" s="1"/>
  <c r="M101"/>
  <c r="M100" s="1"/>
  <c r="M36"/>
  <c r="N51"/>
  <c r="N52"/>
  <c r="M12" i="36"/>
  <c r="M260"/>
  <c r="M261"/>
  <c r="M287"/>
  <c r="AD201" i="74"/>
  <c r="AD202"/>
  <c r="AD203"/>
  <c r="AE210"/>
  <c r="AE211"/>
  <c r="AD14"/>
  <c r="AD62"/>
  <c r="AD63"/>
  <c r="AD64"/>
  <c r="M153" i="36"/>
  <c r="M13"/>
  <c r="M166"/>
  <c r="M167"/>
  <c r="M168"/>
  <c r="M69"/>
  <c r="M70"/>
  <c r="M71"/>
  <c r="M72"/>
  <c r="M48"/>
  <c r="M49"/>
  <c r="M50"/>
  <c r="N53"/>
  <c r="M30"/>
  <c r="M38"/>
  <c r="M31"/>
  <c r="M32"/>
  <c r="M14"/>
  <c r="M15"/>
  <c r="M16"/>
  <c r="N41"/>
  <c r="N35"/>
  <c r="N19"/>
  <c r="M194"/>
  <c r="M208"/>
  <c r="M247"/>
  <c r="M113"/>
  <c r="M116"/>
  <c r="M117"/>
  <c r="M118"/>
  <c r="N121"/>
  <c r="M125"/>
  <c r="N133"/>
  <c r="M222"/>
  <c r="N224"/>
  <c r="M254"/>
  <c r="M253" s="1"/>
  <c r="N257"/>
  <c r="M294"/>
  <c r="M293" s="1"/>
  <c r="N297"/>
  <c r="M274"/>
  <c r="N279"/>
  <c r="N280"/>
  <c r="AD226" i="74"/>
  <c r="AD290"/>
  <c r="AD291"/>
  <c r="AD270"/>
  <c r="AD271"/>
  <c r="AD272"/>
  <c r="AD413"/>
  <c r="AD333"/>
  <c r="AD332" s="1"/>
  <c r="AD326" s="1"/>
  <c r="AD174"/>
  <c r="AD173" s="1"/>
  <c r="AD172" s="1"/>
  <c r="AD171" s="1"/>
  <c r="AD175"/>
  <c r="AD127"/>
  <c r="AD126" s="1"/>
  <c r="AD125" s="1"/>
  <c r="AD124" s="1"/>
  <c r="AD123" s="1"/>
  <c r="AD37"/>
  <c r="AD33"/>
  <c r="AD32" s="1"/>
  <c r="AD31" s="1"/>
  <c r="AD17"/>
  <c r="AD16" s="1"/>
  <c r="AD15" s="1"/>
  <c r="AE41"/>
  <c r="AE417"/>
  <c r="AE337"/>
  <c r="AE179"/>
  <c r="AE130"/>
  <c r="AA44"/>
  <c r="AC44" s="1"/>
  <c r="AE44" s="1"/>
  <c r="AE36"/>
  <c r="AE20"/>
  <c r="AE267"/>
  <c r="AD266"/>
  <c r="AD227"/>
  <c r="AE236"/>
  <c r="AD395"/>
  <c r="AD390"/>
  <c r="AD384" s="1"/>
  <c r="AD383" s="1"/>
  <c r="AE398"/>
  <c r="AE399"/>
  <c r="J64" i="2"/>
  <c r="M93" i="41" l="1"/>
  <c r="AD13" i="74"/>
  <c r="AD12" s="1"/>
  <c r="J68" i="2"/>
  <c r="J74"/>
  <c r="J65"/>
  <c r="K68"/>
  <c r="M242" i="41"/>
  <c r="M11" s="1"/>
  <c r="M252"/>
  <c r="M244" s="1"/>
  <c r="L197"/>
  <c r="N197" s="1"/>
  <c r="M289" i="36"/>
  <c r="M269"/>
  <c r="M262" s="1"/>
  <c r="N270"/>
  <c r="N271"/>
  <c r="M319"/>
  <c r="M318" s="1"/>
  <c r="M317" s="1"/>
  <c r="M316" s="1"/>
  <c r="M210"/>
  <c r="M209" s="1"/>
  <c r="M163"/>
  <c r="M162" s="1"/>
  <c r="M154" s="1"/>
  <c r="M83"/>
  <c r="M82" s="1"/>
  <c r="M81" s="1"/>
  <c r="M80" s="1"/>
  <c r="L207"/>
  <c r="N207" s="1"/>
  <c r="L221"/>
  <c r="N221" s="1"/>
  <c r="L321"/>
  <c r="N321" s="1"/>
  <c r="L322"/>
  <c r="N322" s="1"/>
  <c r="L323"/>
  <c r="N323" s="1"/>
  <c r="L324"/>
  <c r="N324" s="1"/>
  <c r="L325"/>
  <c r="N325" s="1"/>
  <c r="L326"/>
  <c r="N326" s="1"/>
  <c r="L327"/>
  <c r="N327" s="1"/>
  <c r="L328"/>
  <c r="N328" s="1"/>
  <c r="L329"/>
  <c r="N329" s="1"/>
  <c r="AD418" i="74"/>
  <c r="AD412" s="1"/>
  <c r="AD408" s="1"/>
  <c r="AD344"/>
  <c r="AD343" s="1"/>
  <c r="AD342" s="1"/>
  <c r="AD341" s="1"/>
  <c r="AD340" s="1"/>
  <c r="AD314"/>
  <c r="AD303" s="1"/>
  <c r="AD138"/>
  <c r="AD137" s="1"/>
  <c r="AD136" s="1"/>
  <c r="AD135" s="1"/>
  <c r="AD244"/>
  <c r="AD243" s="1"/>
  <c r="AD242" s="1"/>
  <c r="AD241" s="1"/>
  <c r="AD265"/>
  <c r="AD262" s="1"/>
  <c r="AC191"/>
  <c r="AE191" s="1"/>
  <c r="AC264"/>
  <c r="AE264" s="1"/>
  <c r="AC318"/>
  <c r="AE318" s="1"/>
  <c r="AC420"/>
  <c r="AE420" s="1"/>
  <c r="J69" i="2"/>
  <c r="J93"/>
  <c r="J8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5"/>
  <c r="K66"/>
  <c r="K67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5"/>
  <c r="I66"/>
  <c r="I67"/>
  <c r="I69"/>
  <c r="I70"/>
  <c r="I71"/>
  <c r="I72"/>
  <c r="I73"/>
  <c r="I74"/>
  <c r="I75"/>
  <c r="I76"/>
  <c r="I77"/>
  <c r="I96"/>
  <c r="I99"/>
  <c r="I11"/>
  <c r="K214" i="36"/>
  <c r="K250"/>
  <c r="K249" s="1"/>
  <c r="K248" s="1"/>
  <c r="K247" s="1"/>
  <c r="K65"/>
  <c r="K64" s="1"/>
  <c r="K63" s="1"/>
  <c r="K13" s="1"/>
  <c r="AB57" i="74"/>
  <c r="AB56" s="1"/>
  <c r="AB55" s="1"/>
  <c r="AB329"/>
  <c r="AB328" s="1"/>
  <c r="AB327" s="1"/>
  <c r="AB326" s="1"/>
  <c r="K210" i="36"/>
  <c r="K352"/>
  <c r="K351" s="1"/>
  <c r="K350" s="1"/>
  <c r="K349" s="1"/>
  <c r="K348" s="1"/>
  <c r="K314"/>
  <c r="K311" s="1"/>
  <c r="K310" s="1"/>
  <c r="K309" s="1"/>
  <c r="K303" s="1"/>
  <c r="K209"/>
  <c r="K208" s="1"/>
  <c r="K206"/>
  <c r="L206" s="1"/>
  <c r="N206" s="1"/>
  <c r="K170"/>
  <c r="K169" s="1"/>
  <c r="K168"/>
  <c r="K167" s="1"/>
  <c r="K166" s="1"/>
  <c r="K153" s="1"/>
  <c r="K162"/>
  <c r="K114"/>
  <c r="K113" s="1"/>
  <c r="J165"/>
  <c r="K245" i="41"/>
  <c r="K244" s="1"/>
  <c r="K196"/>
  <c r="K181"/>
  <c r="K147"/>
  <c r="K146" s="1"/>
  <c r="K145" s="1"/>
  <c r="K144" s="1"/>
  <c r="K143" s="1"/>
  <c r="K137"/>
  <c r="K136" s="1"/>
  <c r="K132" s="1"/>
  <c r="K104"/>
  <c r="K100" s="1"/>
  <c r="K93" s="1"/>
  <c r="J109"/>
  <c r="L109" s="1"/>
  <c r="N109" s="1"/>
  <c r="AB90" i="74"/>
  <c r="AB89" s="1"/>
  <c r="AB263"/>
  <c r="AC263" s="1"/>
  <c r="AE263" s="1"/>
  <c r="AB190"/>
  <c r="AB189" s="1"/>
  <c r="I191"/>
  <c r="I190"/>
  <c r="AB224"/>
  <c r="AB205"/>
  <c r="AB204" s="1"/>
  <c r="AB203" s="1"/>
  <c r="AB202" s="1"/>
  <c r="AB281"/>
  <c r="AB280" s="1"/>
  <c r="AB279" s="1"/>
  <c r="AB362"/>
  <c r="AB361" s="1"/>
  <c r="AB360" s="1"/>
  <c r="AB359" s="1"/>
  <c r="AB358" s="1"/>
  <c r="AB352" s="1"/>
  <c r="AB314"/>
  <c r="AB311"/>
  <c r="AA132"/>
  <c r="AC132" s="1"/>
  <c r="AE132" s="1"/>
  <c r="AA178"/>
  <c r="AC178" s="1"/>
  <c r="AE178" s="1"/>
  <c r="AA246"/>
  <c r="AC246" s="1"/>
  <c r="AE246" s="1"/>
  <c r="AA336"/>
  <c r="AC336" s="1"/>
  <c r="AE336" s="1"/>
  <c r="AA416"/>
  <c r="H69" i="2"/>
  <c r="H93"/>
  <c r="H64" s="1"/>
  <c r="H100" s="1"/>
  <c r="K217" i="41" l="1"/>
  <c r="K11" s="1"/>
  <c r="M309" i="36"/>
  <c r="M303"/>
  <c r="AB305" i="74"/>
  <c r="AB304" s="1"/>
  <c r="AB303" s="1"/>
  <c r="AB291" s="1"/>
  <c r="AB201"/>
  <c r="J100" i="2"/>
  <c r="K100" s="1"/>
  <c r="K64"/>
  <c r="K198" i="36"/>
  <c r="K197" s="1"/>
  <c r="K196" s="1"/>
  <c r="K195" s="1"/>
  <c r="K194" s="1"/>
  <c r="L165"/>
  <c r="N165" s="1"/>
  <c r="AC189" i="74"/>
  <c r="AE189" s="1"/>
  <c r="AB188"/>
  <c r="AD382"/>
  <c r="AD372" s="1"/>
  <c r="AC190"/>
  <c r="AE190" s="1"/>
  <c r="AD311"/>
  <c r="AB262"/>
  <c r="AB261" s="1"/>
  <c r="AD261"/>
  <c r="AB226"/>
  <c r="AB13"/>
  <c r="AC416"/>
  <c r="AE416" s="1"/>
  <c r="K12" i="36"/>
  <c r="Z37" i="74"/>
  <c r="Z32" s="1"/>
  <c r="Z31" s="1"/>
  <c r="I40"/>
  <c r="AA40" s="1"/>
  <c r="AC40" s="1"/>
  <c r="AE40" s="1"/>
  <c r="Z127"/>
  <c r="Z126" s="1"/>
  <c r="Z125" s="1"/>
  <c r="Z124" s="1"/>
  <c r="Z175"/>
  <c r="Z333"/>
  <c r="Z412"/>
  <c r="I30"/>
  <c r="AA30" s="1"/>
  <c r="AC30" s="1"/>
  <c r="AE30" s="1"/>
  <c r="I163" i="36"/>
  <c r="I162" s="1"/>
  <c r="Z243" i="74"/>
  <c r="Z242" s="1"/>
  <c r="AD305" l="1"/>
  <c r="AD304" s="1"/>
  <c r="AB171"/>
  <c r="AC188"/>
  <c r="AE188" s="1"/>
  <c r="AB290"/>
  <c r="Z272"/>
  <c r="I242" i="41"/>
  <c r="I230"/>
  <c r="I231"/>
  <c r="I271"/>
  <c r="I258" s="1"/>
  <c r="I244" s="1"/>
  <c r="I214"/>
  <c r="I213" s="1"/>
  <c r="I212" s="1"/>
  <c r="I196"/>
  <c r="I181" s="1"/>
  <c r="I167"/>
  <c r="I166" s="1"/>
  <c r="I165" s="1"/>
  <c r="I164" s="1"/>
  <c r="I163" s="1"/>
  <c r="I13" i="36"/>
  <c r="I386"/>
  <c r="I373" s="1"/>
  <c r="I289"/>
  <c r="I247"/>
  <c r="I287"/>
  <c r="I261" s="1"/>
  <c r="I260" s="1"/>
  <c r="I222"/>
  <c r="I208" s="1"/>
  <c r="I194" s="1"/>
  <c r="I185"/>
  <c r="I177" s="1"/>
  <c r="I153" s="1"/>
  <c r="I135"/>
  <c r="I134" s="1"/>
  <c r="I113" s="1"/>
  <c r="H18"/>
  <c r="J18" s="1"/>
  <c r="L18" s="1"/>
  <c r="N18" s="1"/>
  <c r="H21"/>
  <c r="J21" s="1"/>
  <c r="L21" s="1"/>
  <c r="N21" s="1"/>
  <c r="H26"/>
  <c r="J26" s="1"/>
  <c r="L26" s="1"/>
  <c r="N26" s="1"/>
  <c r="H28"/>
  <c r="J28" s="1"/>
  <c r="L28" s="1"/>
  <c r="N28" s="1"/>
  <c r="H29"/>
  <c r="J29" s="1"/>
  <c r="L29" s="1"/>
  <c r="N29" s="1"/>
  <c r="H34"/>
  <c r="J34" s="1"/>
  <c r="L34" s="1"/>
  <c r="N34" s="1"/>
  <c r="H36"/>
  <c r="J36" s="1"/>
  <c r="L36" s="1"/>
  <c r="N36" s="1"/>
  <c r="H37"/>
  <c r="J37" s="1"/>
  <c r="L37" s="1"/>
  <c r="N37" s="1"/>
  <c r="H40"/>
  <c r="J40" s="1"/>
  <c r="L40" s="1"/>
  <c r="N40" s="1"/>
  <c r="H43"/>
  <c r="J43" s="1"/>
  <c r="L43" s="1"/>
  <c r="N43" s="1"/>
  <c r="H44"/>
  <c r="J44" s="1"/>
  <c r="L44" s="1"/>
  <c r="N44" s="1"/>
  <c r="H45"/>
  <c r="J45" s="1"/>
  <c r="L45" s="1"/>
  <c r="N45" s="1"/>
  <c r="H47"/>
  <c r="J47" s="1"/>
  <c r="L47" s="1"/>
  <c r="N47" s="1"/>
  <c r="H52"/>
  <c r="H55"/>
  <c r="H56"/>
  <c r="H60"/>
  <c r="J60" s="1"/>
  <c r="L60" s="1"/>
  <c r="N60" s="1"/>
  <c r="H62"/>
  <c r="J62" s="1"/>
  <c r="L62" s="1"/>
  <c r="N62" s="1"/>
  <c r="H66"/>
  <c r="J66" s="1"/>
  <c r="H68"/>
  <c r="J68" s="1"/>
  <c r="H69"/>
  <c r="J69" s="1"/>
  <c r="H70"/>
  <c r="J70" s="1"/>
  <c r="H72"/>
  <c r="J72" s="1"/>
  <c r="H73"/>
  <c r="J73" s="1"/>
  <c r="H78"/>
  <c r="J78" s="1"/>
  <c r="H79"/>
  <c r="J79" s="1"/>
  <c r="H84"/>
  <c r="J84" s="1"/>
  <c r="H87"/>
  <c r="J87" s="1"/>
  <c r="H93"/>
  <c r="J93" s="1"/>
  <c r="H94"/>
  <c r="J94" s="1"/>
  <c r="H95"/>
  <c r="J95" s="1"/>
  <c r="H100"/>
  <c r="J100" s="1"/>
  <c r="H104"/>
  <c r="J104" s="1"/>
  <c r="H108"/>
  <c r="J108" s="1"/>
  <c r="H112"/>
  <c r="J112" s="1"/>
  <c r="H115"/>
  <c r="J115" s="1"/>
  <c r="H120"/>
  <c r="J120" s="1"/>
  <c r="H123"/>
  <c r="J123" s="1"/>
  <c r="H124"/>
  <c r="J124" s="1"/>
  <c r="H129"/>
  <c r="J129" s="1"/>
  <c r="H131"/>
  <c r="J131" s="1"/>
  <c r="H132"/>
  <c r="J132" s="1"/>
  <c r="H138"/>
  <c r="J138" s="1"/>
  <c r="H141"/>
  <c r="J141" s="1"/>
  <c r="H145"/>
  <c r="J145" s="1"/>
  <c r="L145" s="1"/>
  <c r="N145" s="1"/>
  <c r="H149"/>
  <c r="J149" s="1"/>
  <c r="L149" s="1"/>
  <c r="N149" s="1"/>
  <c r="H152"/>
  <c r="J152" s="1"/>
  <c r="L152" s="1"/>
  <c r="N152" s="1"/>
  <c r="H157"/>
  <c r="J157" s="1"/>
  <c r="H161"/>
  <c r="J161" s="1"/>
  <c r="H164"/>
  <c r="J164" s="1"/>
  <c r="H171"/>
  <c r="J171" s="1"/>
  <c r="L171" s="1"/>
  <c r="N171" s="1"/>
  <c r="H172"/>
  <c r="J172" s="1"/>
  <c r="L172" s="1"/>
  <c r="N172" s="1"/>
  <c r="H174"/>
  <c r="J174" s="1"/>
  <c r="L174" s="1"/>
  <c r="N174" s="1"/>
  <c r="H176"/>
  <c r="J176" s="1"/>
  <c r="L176" s="1"/>
  <c r="N176" s="1"/>
  <c r="H180"/>
  <c r="J180" s="1"/>
  <c r="L180" s="1"/>
  <c r="N180" s="1"/>
  <c r="H181"/>
  <c r="J181" s="1"/>
  <c r="L181" s="1"/>
  <c r="N181" s="1"/>
  <c r="H184"/>
  <c r="J184" s="1"/>
  <c r="L184" s="1"/>
  <c r="N184" s="1"/>
  <c r="H186"/>
  <c r="J186" s="1"/>
  <c r="L186" s="1"/>
  <c r="N186" s="1"/>
  <c r="H187"/>
  <c r="J187" s="1"/>
  <c r="L187" s="1"/>
  <c r="N187" s="1"/>
  <c r="H191"/>
  <c r="J191" s="1"/>
  <c r="L191" s="1"/>
  <c r="N191" s="1"/>
  <c r="H193"/>
  <c r="J193" s="1"/>
  <c r="L193" s="1"/>
  <c r="N193" s="1"/>
  <c r="H200"/>
  <c r="J200" s="1"/>
  <c r="L200" s="1"/>
  <c r="N200" s="1"/>
  <c r="H201"/>
  <c r="J201" s="1"/>
  <c r="L201" s="1"/>
  <c r="N201" s="1"/>
  <c r="H203"/>
  <c r="J203" s="1"/>
  <c r="L203" s="1"/>
  <c r="N203" s="1"/>
  <c r="H204"/>
  <c r="J204" s="1"/>
  <c r="L204" s="1"/>
  <c r="N204" s="1"/>
  <c r="H205"/>
  <c r="J205" s="1"/>
  <c r="L205" s="1"/>
  <c r="N205" s="1"/>
  <c r="H212"/>
  <c r="J212" s="1"/>
  <c r="L212" s="1"/>
  <c r="N212" s="1"/>
  <c r="H213"/>
  <c r="J213" s="1"/>
  <c r="L213" s="1"/>
  <c r="N213" s="1"/>
  <c r="H215"/>
  <c r="J215" s="1"/>
  <c r="L215" s="1"/>
  <c r="N215" s="1"/>
  <c r="H216"/>
  <c r="J216" s="1"/>
  <c r="L216" s="1"/>
  <c r="N216" s="1"/>
  <c r="H217"/>
  <c r="J217" s="1"/>
  <c r="L217" s="1"/>
  <c r="N217" s="1"/>
  <c r="H218"/>
  <c r="J218" s="1"/>
  <c r="L218" s="1"/>
  <c r="N218" s="1"/>
  <c r="H219"/>
  <c r="J219" s="1"/>
  <c r="L219" s="1"/>
  <c r="N219" s="1"/>
  <c r="H220"/>
  <c r="J220" s="1"/>
  <c r="L220" s="1"/>
  <c r="N220" s="1"/>
  <c r="H223"/>
  <c r="J223" s="1"/>
  <c r="L223" s="1"/>
  <c r="N223" s="1"/>
  <c r="H230"/>
  <c r="J230" s="1"/>
  <c r="L230" s="1"/>
  <c r="N230" s="1"/>
  <c r="H231"/>
  <c r="J231" s="1"/>
  <c r="L231" s="1"/>
  <c r="N231" s="1"/>
  <c r="H232"/>
  <c r="J232" s="1"/>
  <c r="L232" s="1"/>
  <c r="N232" s="1"/>
  <c r="H236"/>
  <c r="J236" s="1"/>
  <c r="L236" s="1"/>
  <c r="N236" s="1"/>
  <c r="H238"/>
  <c r="J238" s="1"/>
  <c r="L238" s="1"/>
  <c r="N238" s="1"/>
  <c r="H239"/>
  <c r="J239" s="1"/>
  <c r="L239" s="1"/>
  <c r="N239" s="1"/>
  <c r="H241"/>
  <c r="J241" s="1"/>
  <c r="L241" s="1"/>
  <c r="N241" s="1"/>
  <c r="H246"/>
  <c r="J246" s="1"/>
  <c r="L246" s="1"/>
  <c r="N246" s="1"/>
  <c r="H251"/>
  <c r="J251" s="1"/>
  <c r="L251" s="1"/>
  <c r="N251" s="1"/>
  <c r="H252"/>
  <c r="J252" s="1"/>
  <c r="L252" s="1"/>
  <c r="N252" s="1"/>
  <c r="H256"/>
  <c r="J256" s="1"/>
  <c r="L256" s="1"/>
  <c r="N256" s="1"/>
  <c r="H259"/>
  <c r="J259" s="1"/>
  <c r="L259" s="1"/>
  <c r="N259" s="1"/>
  <c r="H266"/>
  <c r="J266" s="1"/>
  <c r="L266" s="1"/>
  <c r="N266" s="1"/>
  <c r="H268"/>
  <c r="J268" s="1"/>
  <c r="L268" s="1"/>
  <c r="N268" s="1"/>
  <c r="H272"/>
  <c r="J272" s="1"/>
  <c r="L272" s="1"/>
  <c r="N272" s="1"/>
  <c r="H273"/>
  <c r="J273" s="1"/>
  <c r="L273" s="1"/>
  <c r="N273" s="1"/>
  <c r="H276"/>
  <c r="J276" s="1"/>
  <c r="L276" s="1"/>
  <c r="N276" s="1"/>
  <c r="H277"/>
  <c r="J277" s="1"/>
  <c r="L277" s="1"/>
  <c r="N277" s="1"/>
  <c r="H278"/>
  <c r="J278" s="1"/>
  <c r="L278" s="1"/>
  <c r="N278" s="1"/>
  <c r="H283"/>
  <c r="J283" s="1"/>
  <c r="L283" s="1"/>
  <c r="N283" s="1"/>
  <c r="H285"/>
  <c r="J285" s="1"/>
  <c r="L285" s="1"/>
  <c r="N285" s="1"/>
  <c r="H286"/>
  <c r="J286" s="1"/>
  <c r="L286" s="1"/>
  <c r="N286" s="1"/>
  <c r="H288"/>
  <c r="J288" s="1"/>
  <c r="L288" s="1"/>
  <c r="N288" s="1"/>
  <c r="H292"/>
  <c r="J292" s="1"/>
  <c r="L292" s="1"/>
  <c r="N292" s="1"/>
  <c r="H296"/>
  <c r="J296" s="1"/>
  <c r="L296" s="1"/>
  <c r="N296" s="1"/>
  <c r="H299"/>
  <c r="J299" s="1"/>
  <c r="L299" s="1"/>
  <c r="N299" s="1"/>
  <c r="H301"/>
  <c r="J301" s="1"/>
  <c r="L301" s="1"/>
  <c r="N301" s="1"/>
  <c r="H302"/>
  <c r="J302" s="1"/>
  <c r="L302" s="1"/>
  <c r="N302" s="1"/>
  <c r="H308"/>
  <c r="J308" s="1"/>
  <c r="L308" s="1"/>
  <c r="N308" s="1"/>
  <c r="H313"/>
  <c r="J313" s="1"/>
  <c r="L313" s="1"/>
  <c r="N313" s="1"/>
  <c r="H315"/>
  <c r="J315" s="1"/>
  <c r="L315" s="1"/>
  <c r="N315" s="1"/>
  <c r="H320"/>
  <c r="J320" s="1"/>
  <c r="L320" s="1"/>
  <c r="N320" s="1"/>
  <c r="H335"/>
  <c r="J335" s="1"/>
  <c r="L335" s="1"/>
  <c r="N335" s="1"/>
  <c r="H340"/>
  <c r="J340" s="1"/>
  <c r="L340" s="1"/>
  <c r="N340" s="1"/>
  <c r="H342"/>
  <c r="J342" s="1"/>
  <c r="L342" s="1"/>
  <c r="N342" s="1"/>
  <c r="H343"/>
  <c r="J343" s="1"/>
  <c r="L343" s="1"/>
  <c r="N343" s="1"/>
  <c r="H344"/>
  <c r="J344" s="1"/>
  <c r="L344" s="1"/>
  <c r="N344" s="1"/>
  <c r="H345"/>
  <c r="J345" s="1"/>
  <c r="L345" s="1"/>
  <c r="N345" s="1"/>
  <c r="H347"/>
  <c r="J347" s="1"/>
  <c r="L347" s="1"/>
  <c r="N347" s="1"/>
  <c r="H353"/>
  <c r="J353" s="1"/>
  <c r="L353" s="1"/>
  <c r="N353" s="1"/>
  <c r="H355"/>
  <c r="J355" s="1"/>
  <c r="L355" s="1"/>
  <c r="N355" s="1"/>
  <c r="H357"/>
  <c r="J357" s="1"/>
  <c r="L357" s="1"/>
  <c r="N357" s="1"/>
  <c r="H358"/>
  <c r="J358" s="1"/>
  <c r="L358" s="1"/>
  <c r="N358" s="1"/>
  <c r="H360"/>
  <c r="J360" s="1"/>
  <c r="L360" s="1"/>
  <c r="N360" s="1"/>
  <c r="H366"/>
  <c r="J366" s="1"/>
  <c r="N366" s="1"/>
  <c r="H372"/>
  <c r="J372" s="1"/>
  <c r="N372" s="1"/>
  <c r="H378"/>
  <c r="J378" s="1"/>
  <c r="N378" s="1"/>
  <c r="H380"/>
  <c r="J380" s="1"/>
  <c r="N380" s="1"/>
  <c r="H383"/>
  <c r="J383" s="1"/>
  <c r="N383" s="1"/>
  <c r="H385"/>
  <c r="J385" s="1"/>
  <c r="N385" s="1"/>
  <c r="H387"/>
  <c r="J387" s="1"/>
  <c r="N387" s="1"/>
  <c r="H388"/>
  <c r="J388" s="1"/>
  <c r="N388" s="1"/>
  <c r="H15" i="41"/>
  <c r="J15" s="1"/>
  <c r="L15" s="1"/>
  <c r="N15" s="1"/>
  <c r="H18"/>
  <c r="J18" s="1"/>
  <c r="L18" s="1"/>
  <c r="N18" s="1"/>
  <c r="H20"/>
  <c r="J20" s="1"/>
  <c r="L20" s="1"/>
  <c r="N20" s="1"/>
  <c r="H21"/>
  <c r="J21" s="1"/>
  <c r="L21" s="1"/>
  <c r="N21" s="1"/>
  <c r="H22"/>
  <c r="J22" s="1"/>
  <c r="L22" s="1"/>
  <c r="N22" s="1"/>
  <c r="H24"/>
  <c r="J24" s="1"/>
  <c r="L24" s="1"/>
  <c r="N24" s="1"/>
  <c r="H27"/>
  <c r="J27" s="1"/>
  <c r="L27" s="1"/>
  <c r="N27" s="1"/>
  <c r="H33"/>
  <c r="J33" s="1"/>
  <c r="L33" s="1"/>
  <c r="N33" s="1"/>
  <c r="H34"/>
  <c r="J34" s="1"/>
  <c r="L34" s="1"/>
  <c r="N34" s="1"/>
  <c r="H35"/>
  <c r="J35" s="1"/>
  <c r="L35" s="1"/>
  <c r="N35" s="1"/>
  <c r="H40"/>
  <c r="J40" s="1"/>
  <c r="L40" s="1"/>
  <c r="N40" s="1"/>
  <c r="H42"/>
  <c r="J42" s="1"/>
  <c r="L42" s="1"/>
  <c r="N42" s="1"/>
  <c r="H43"/>
  <c r="J43" s="1"/>
  <c r="L43" s="1"/>
  <c r="N43" s="1"/>
  <c r="H44"/>
  <c r="J44" s="1"/>
  <c r="L44" s="1"/>
  <c r="N44" s="1"/>
  <c r="H45"/>
  <c r="J45" s="1"/>
  <c r="L45" s="1"/>
  <c r="N45" s="1"/>
  <c r="H46"/>
  <c r="J46" s="1"/>
  <c r="L46" s="1"/>
  <c r="N46" s="1"/>
  <c r="H50"/>
  <c r="J50" s="1"/>
  <c r="L50" s="1"/>
  <c r="N50" s="1"/>
  <c r="H53"/>
  <c r="J53" s="1"/>
  <c r="L53" s="1"/>
  <c r="N53" s="1"/>
  <c r="H54"/>
  <c r="J54" s="1"/>
  <c r="L54" s="1"/>
  <c r="N54" s="1"/>
  <c r="H58"/>
  <c r="J58" s="1"/>
  <c r="L58" s="1"/>
  <c r="N58" s="1"/>
  <c r="H59"/>
  <c r="J59" s="1"/>
  <c r="L59" s="1"/>
  <c r="N59" s="1"/>
  <c r="H60"/>
  <c r="J60" s="1"/>
  <c r="L60" s="1"/>
  <c r="N60" s="1"/>
  <c r="H63"/>
  <c r="J63" s="1"/>
  <c r="L63" s="1"/>
  <c r="N63" s="1"/>
  <c r="H65"/>
  <c r="J65" s="1"/>
  <c r="L65" s="1"/>
  <c r="N65" s="1"/>
  <c r="H66"/>
  <c r="J66" s="1"/>
  <c r="L66" s="1"/>
  <c r="N66" s="1"/>
  <c r="H69"/>
  <c r="J69" s="1"/>
  <c r="L69" s="1"/>
  <c r="N69" s="1"/>
  <c r="H73"/>
  <c r="J73" s="1"/>
  <c r="L73" s="1"/>
  <c r="N73" s="1"/>
  <c r="H77"/>
  <c r="J77" s="1"/>
  <c r="L77" s="1"/>
  <c r="N77" s="1"/>
  <c r="H81"/>
  <c r="J81" s="1"/>
  <c r="L81" s="1"/>
  <c r="N81" s="1"/>
  <c r="H85"/>
  <c r="J85" s="1"/>
  <c r="L85" s="1"/>
  <c r="N85" s="1"/>
  <c r="H91"/>
  <c r="J91" s="1"/>
  <c r="L91" s="1"/>
  <c r="N91" s="1"/>
  <c r="H92"/>
  <c r="J92" s="1"/>
  <c r="L92" s="1"/>
  <c r="N92" s="1"/>
  <c r="H97"/>
  <c r="J97" s="1"/>
  <c r="L97" s="1"/>
  <c r="N97" s="1"/>
  <c r="H99"/>
  <c r="J99" s="1"/>
  <c r="L99" s="1"/>
  <c r="N99" s="1"/>
  <c r="H103"/>
  <c r="J103" s="1"/>
  <c r="L103" s="1"/>
  <c r="N103" s="1"/>
  <c r="H105"/>
  <c r="J105" s="1"/>
  <c r="L105" s="1"/>
  <c r="N105" s="1"/>
  <c r="H106"/>
  <c r="J106" s="1"/>
  <c r="L106" s="1"/>
  <c r="N106" s="1"/>
  <c r="H107"/>
  <c r="J107" s="1"/>
  <c r="L107" s="1"/>
  <c r="N107" s="1"/>
  <c r="H108"/>
  <c r="J108" s="1"/>
  <c r="L108" s="1"/>
  <c r="N108" s="1"/>
  <c r="H113"/>
  <c r="J113" s="1"/>
  <c r="L113" s="1"/>
  <c r="N113" s="1"/>
  <c r="H115"/>
  <c r="J115" s="1"/>
  <c r="L115" s="1"/>
  <c r="N115" s="1"/>
  <c r="H116"/>
  <c r="J116" s="1"/>
  <c r="L116" s="1"/>
  <c r="N116" s="1"/>
  <c r="H122"/>
  <c r="J122" s="1"/>
  <c r="L122" s="1"/>
  <c r="N122" s="1"/>
  <c r="H123"/>
  <c r="J123" s="1"/>
  <c r="L123" s="1"/>
  <c r="N123" s="1"/>
  <c r="H127"/>
  <c r="J127" s="1"/>
  <c r="L127" s="1"/>
  <c r="N127" s="1"/>
  <c r="H131"/>
  <c r="J131" s="1"/>
  <c r="L131" s="1"/>
  <c r="N131" s="1"/>
  <c r="H135"/>
  <c r="J135" s="1"/>
  <c r="L135" s="1"/>
  <c r="N135" s="1"/>
  <c r="H138"/>
  <c r="J138" s="1"/>
  <c r="L138" s="1"/>
  <c r="N138" s="1"/>
  <c r="H140"/>
  <c r="J140" s="1"/>
  <c r="L140" s="1"/>
  <c r="N140" s="1"/>
  <c r="H142"/>
  <c r="J142" s="1"/>
  <c r="L142" s="1"/>
  <c r="N142" s="1"/>
  <c r="H148"/>
  <c r="J148" s="1"/>
  <c r="L148" s="1"/>
  <c r="N148" s="1"/>
  <c r="H149"/>
  <c r="J149" s="1"/>
  <c r="L149" s="1"/>
  <c r="N149" s="1"/>
  <c r="H155"/>
  <c r="J155" s="1"/>
  <c r="L155" s="1"/>
  <c r="N155" s="1"/>
  <c r="H156"/>
  <c r="J156" s="1"/>
  <c r="L156" s="1"/>
  <c r="N156" s="1"/>
  <c r="H158"/>
  <c r="J158" s="1"/>
  <c r="L158" s="1"/>
  <c r="N158" s="1"/>
  <c r="H159"/>
  <c r="J159" s="1"/>
  <c r="L159" s="1"/>
  <c r="N159" s="1"/>
  <c r="H162"/>
  <c r="J162" s="1"/>
  <c r="L162" s="1"/>
  <c r="N162" s="1"/>
  <c r="H168"/>
  <c r="J168" s="1"/>
  <c r="L168" s="1"/>
  <c r="N168" s="1"/>
  <c r="H169"/>
  <c r="J169" s="1"/>
  <c r="L169" s="1"/>
  <c r="N169" s="1"/>
  <c r="H175"/>
  <c r="J175" s="1"/>
  <c r="L175" s="1"/>
  <c r="N175" s="1"/>
  <c r="H179"/>
  <c r="J179" s="1"/>
  <c r="L179" s="1"/>
  <c r="N179" s="1"/>
  <c r="H180"/>
  <c r="J180" s="1"/>
  <c r="L180" s="1"/>
  <c r="N180" s="1"/>
  <c r="H184"/>
  <c r="J184" s="1"/>
  <c r="L184" s="1"/>
  <c r="N184" s="1"/>
  <c r="H189"/>
  <c r="J189" s="1"/>
  <c r="L189" s="1"/>
  <c r="N189" s="1"/>
  <c r="H191"/>
  <c r="J191" s="1"/>
  <c r="L191" s="1"/>
  <c r="N191" s="1"/>
  <c r="H193"/>
  <c r="J193" s="1"/>
  <c r="L193" s="1"/>
  <c r="N193" s="1"/>
  <c r="H195"/>
  <c r="J195" s="1"/>
  <c r="L195" s="1"/>
  <c r="N195" s="1"/>
  <c r="H198"/>
  <c r="J198" s="1"/>
  <c r="L198" s="1"/>
  <c r="N198" s="1"/>
  <c r="H200"/>
  <c r="J200" s="1"/>
  <c r="L200" s="1"/>
  <c r="N200" s="1"/>
  <c r="H201"/>
  <c r="J201" s="1"/>
  <c r="L201" s="1"/>
  <c r="N201" s="1"/>
  <c r="H202"/>
  <c r="J202" s="1"/>
  <c r="L202" s="1"/>
  <c r="N202" s="1"/>
  <c r="H206"/>
  <c r="J206" s="1"/>
  <c r="L206" s="1"/>
  <c r="N206" s="1"/>
  <c r="H209"/>
  <c r="J209" s="1"/>
  <c r="L209" s="1"/>
  <c r="N209" s="1"/>
  <c r="H210"/>
  <c r="J210" s="1"/>
  <c r="L210" s="1"/>
  <c r="N210" s="1"/>
  <c r="H211"/>
  <c r="J211" s="1"/>
  <c r="L211" s="1"/>
  <c r="N211" s="1"/>
  <c r="H215"/>
  <c r="J215" s="1"/>
  <c r="L215" s="1"/>
  <c r="N215" s="1"/>
  <c r="H216"/>
  <c r="J216" s="1"/>
  <c r="L216" s="1"/>
  <c r="N216" s="1"/>
  <c r="H221"/>
  <c r="J221" s="1"/>
  <c r="L221" s="1"/>
  <c r="N221" s="1"/>
  <c r="H224"/>
  <c r="J224" s="1"/>
  <c r="L224" s="1"/>
  <c r="N224" s="1"/>
  <c r="H226"/>
  <c r="J226" s="1"/>
  <c r="L226" s="1"/>
  <c r="N226" s="1"/>
  <c r="H229"/>
  <c r="J229" s="1"/>
  <c r="L229" s="1"/>
  <c r="N229" s="1"/>
  <c r="H232"/>
  <c r="J232" s="1"/>
  <c r="L232" s="1"/>
  <c r="N232" s="1"/>
  <c r="H234"/>
  <c r="J234" s="1"/>
  <c r="L234" s="1"/>
  <c r="N234" s="1"/>
  <c r="H236"/>
  <c r="J236" s="1"/>
  <c r="L236" s="1"/>
  <c r="N236" s="1"/>
  <c r="H239"/>
  <c r="J239" s="1"/>
  <c r="L239" s="1"/>
  <c r="N239" s="1"/>
  <c r="H241"/>
  <c r="J241" s="1"/>
  <c r="L241" s="1"/>
  <c r="N241" s="1"/>
  <c r="H243"/>
  <c r="J243" s="1"/>
  <c r="L243" s="1"/>
  <c r="N243" s="1"/>
  <c r="H246"/>
  <c r="J246" s="1"/>
  <c r="L246" s="1"/>
  <c r="N246" s="1"/>
  <c r="H249"/>
  <c r="J249" s="1"/>
  <c r="L249" s="1"/>
  <c r="N249" s="1"/>
  <c r="H251"/>
  <c r="J251" s="1"/>
  <c r="L251" s="1"/>
  <c r="N251" s="1"/>
  <c r="H253"/>
  <c r="J253" s="1"/>
  <c r="L253" s="1"/>
  <c r="N253" s="1"/>
  <c r="H255"/>
  <c r="J255" s="1"/>
  <c r="L255" s="1"/>
  <c r="N255" s="1"/>
  <c r="H257"/>
  <c r="J257" s="1"/>
  <c r="L257" s="1"/>
  <c r="N257" s="1"/>
  <c r="H263"/>
  <c r="J263" s="1"/>
  <c r="N263" s="1"/>
  <c r="H265"/>
  <c r="J265" s="1"/>
  <c r="N265" s="1"/>
  <c r="H268"/>
  <c r="J268" s="1"/>
  <c r="N268" s="1"/>
  <c r="H270"/>
  <c r="J270" s="1"/>
  <c r="N270" s="1"/>
  <c r="H272"/>
  <c r="J272" s="1"/>
  <c r="N272" s="1"/>
  <c r="H273"/>
  <c r="J273" s="1"/>
  <c r="E14" i="2"/>
  <c r="G14" s="1"/>
  <c r="E15"/>
  <c r="G15" s="1"/>
  <c r="E17"/>
  <c r="G17" s="1"/>
  <c r="E18"/>
  <c r="G18" s="1"/>
  <c r="E19"/>
  <c r="G19" s="1"/>
  <c r="E20"/>
  <c r="G20" s="1"/>
  <c r="E24"/>
  <c r="G24" s="1"/>
  <c r="E26"/>
  <c r="G26" s="1"/>
  <c r="E28"/>
  <c r="G28" s="1"/>
  <c r="E30"/>
  <c r="G30" s="1"/>
  <c r="E31"/>
  <c r="G31" s="1"/>
  <c r="E34"/>
  <c r="G34" s="1"/>
  <c r="E36"/>
  <c r="G36" s="1"/>
  <c r="E37"/>
  <c r="G37" s="1"/>
  <c r="E39"/>
  <c r="G39" s="1"/>
  <c r="E40"/>
  <c r="G40" s="1"/>
  <c r="E41"/>
  <c r="G41" s="1"/>
  <c r="E42"/>
  <c r="G42" s="1"/>
  <c r="E43"/>
  <c r="G43" s="1"/>
  <c r="E46"/>
  <c r="G46" s="1"/>
  <c r="E47"/>
  <c r="G47" s="1"/>
  <c r="E48"/>
  <c r="G48" s="1"/>
  <c r="E49"/>
  <c r="G49" s="1"/>
  <c r="E51"/>
  <c r="G51" s="1"/>
  <c r="E53"/>
  <c r="G53" s="1"/>
  <c r="E54"/>
  <c r="G54" s="1"/>
  <c r="E55"/>
  <c r="G55" s="1"/>
  <c r="E56"/>
  <c r="G56" s="1"/>
  <c r="E57"/>
  <c r="G57" s="1"/>
  <c r="E59"/>
  <c r="G59" s="1"/>
  <c r="E60"/>
  <c r="G60" s="1"/>
  <c r="E61"/>
  <c r="G61" s="1"/>
  <c r="E62"/>
  <c r="G62" s="1"/>
  <c r="E63"/>
  <c r="G63" s="1"/>
  <c r="E66"/>
  <c r="G66" s="1"/>
  <c r="E67"/>
  <c r="G67" s="1"/>
  <c r="E70"/>
  <c r="G70" s="1"/>
  <c r="E71"/>
  <c r="G71" s="1"/>
  <c r="E72"/>
  <c r="G72" s="1"/>
  <c r="E73"/>
  <c r="G73" s="1"/>
  <c r="E74"/>
  <c r="G74" s="1"/>
  <c r="E75"/>
  <c r="G75" s="1"/>
  <c r="E76"/>
  <c r="G76" s="1"/>
  <c r="E78"/>
  <c r="G78" s="1"/>
  <c r="E79"/>
  <c r="G79" s="1"/>
  <c r="E80"/>
  <c r="G80" s="1"/>
  <c r="E82"/>
  <c r="G82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4"/>
  <c r="G94" s="1"/>
  <c r="E95"/>
  <c r="G95" s="1"/>
  <c r="E97"/>
  <c r="G97" s="1"/>
  <c r="E98"/>
  <c r="G98" s="1"/>
  <c r="Z408" i="74"/>
  <c r="Z382" s="1"/>
  <c r="Z334"/>
  <c r="Z332" s="1"/>
  <c r="Z176"/>
  <c r="Z174" s="1"/>
  <c r="Z173" s="1"/>
  <c r="Z172" s="1"/>
  <c r="Z171" s="1"/>
  <c r="I259"/>
  <c r="AA259" s="1"/>
  <c r="AC259" s="1"/>
  <c r="AE259" s="1"/>
  <c r="Z258"/>
  <c r="Z257" s="1"/>
  <c r="Z256" s="1"/>
  <c r="Z251" s="1"/>
  <c r="Z241" s="1"/>
  <c r="F64" i="2"/>
  <c r="F100" s="1"/>
  <c r="F69"/>
  <c r="Z168" i="74"/>
  <c r="Z155" s="1"/>
  <c r="Z123" s="1"/>
  <c r="Z271"/>
  <c r="Z270" s="1"/>
  <c r="Z265"/>
  <c r="Z262" s="1"/>
  <c r="Z261" s="1"/>
  <c r="Z230"/>
  <c r="Z229" s="1"/>
  <c r="Z228" s="1"/>
  <c r="Z227" s="1"/>
  <c r="Z239"/>
  <c r="Z238" s="1"/>
  <c r="Z237" s="1"/>
  <c r="I217" i="41" l="1"/>
  <c r="I11" s="1"/>
  <c r="AB12" i="74"/>
  <c r="L161" i="36"/>
  <c r="N161" s="1"/>
  <c r="L164"/>
  <c r="N164" s="1"/>
  <c r="L157"/>
  <c r="N157" s="1"/>
  <c r="L66"/>
  <c r="N66" s="1"/>
  <c r="L138"/>
  <c r="N138" s="1"/>
  <c r="L132"/>
  <c r="N132" s="1"/>
  <c r="L129"/>
  <c r="N129" s="1"/>
  <c r="L123"/>
  <c r="N123" s="1"/>
  <c r="L115"/>
  <c r="N115" s="1"/>
  <c r="L108"/>
  <c r="N108" s="1"/>
  <c r="L100"/>
  <c r="N100" s="1"/>
  <c r="L94"/>
  <c r="N94" s="1"/>
  <c r="L87"/>
  <c r="N87" s="1"/>
  <c r="L79"/>
  <c r="N79" s="1"/>
  <c r="L73"/>
  <c r="N73" s="1"/>
  <c r="L70"/>
  <c r="N70" s="1"/>
  <c r="L68"/>
  <c r="N68" s="1"/>
  <c r="L141"/>
  <c r="N141" s="1"/>
  <c r="L131"/>
  <c r="N131" s="1"/>
  <c r="L124"/>
  <c r="N124" s="1"/>
  <c r="L120"/>
  <c r="N120" s="1"/>
  <c r="L112"/>
  <c r="N112" s="1"/>
  <c r="L104"/>
  <c r="N104" s="1"/>
  <c r="L95"/>
  <c r="N95" s="1"/>
  <c r="L93"/>
  <c r="N93" s="1"/>
  <c r="L84"/>
  <c r="N84" s="1"/>
  <c r="L78"/>
  <c r="N78" s="1"/>
  <c r="L72"/>
  <c r="N72" s="1"/>
  <c r="L69"/>
  <c r="N69" s="1"/>
  <c r="I97" i="2"/>
  <c r="I94"/>
  <c r="I91"/>
  <c r="I89"/>
  <c r="I87"/>
  <c r="I85"/>
  <c r="I82"/>
  <c r="I79"/>
  <c r="I98"/>
  <c r="I95"/>
  <c r="I92"/>
  <c r="I90"/>
  <c r="I88"/>
  <c r="I86"/>
  <c r="I84"/>
  <c r="I80"/>
  <c r="I78"/>
  <c r="I12" i="36"/>
  <c r="J55"/>
  <c r="L55" s="1"/>
  <c r="N55" s="1"/>
  <c r="J56"/>
  <c r="L56" s="1"/>
  <c r="N56" s="1"/>
  <c r="J52"/>
  <c r="L52" s="1"/>
  <c r="N52" s="1"/>
  <c r="N273" i="41"/>
  <c r="Z226" i="74"/>
  <c r="Z12" s="1"/>
  <c r="G269" i="36"/>
  <c r="H390" i="74"/>
  <c r="G228" i="41" l="1"/>
  <c r="G227" s="1"/>
  <c r="G218" s="1"/>
  <c r="G271"/>
  <c r="G258" s="1"/>
  <c r="G244" s="1"/>
  <c r="G214"/>
  <c r="G213" s="1"/>
  <c r="G212" s="1"/>
  <c r="G207"/>
  <c r="G196"/>
  <c r="F196"/>
  <c r="G194"/>
  <c r="H194" s="1"/>
  <c r="J194" s="1"/>
  <c r="L194" s="1"/>
  <c r="N194" s="1"/>
  <c r="G186"/>
  <c r="G185" s="1"/>
  <c r="G188"/>
  <c r="G187" s="1"/>
  <c r="G192"/>
  <c r="G172"/>
  <c r="G171" s="1"/>
  <c r="G170" s="1"/>
  <c r="G174"/>
  <c r="G173" s="1"/>
  <c r="G167"/>
  <c r="G166" s="1"/>
  <c r="G165" s="1"/>
  <c r="F167"/>
  <c r="G147"/>
  <c r="G146" s="1"/>
  <c r="G145" s="1"/>
  <c r="G144" s="1"/>
  <c r="G143" s="1"/>
  <c r="G134"/>
  <c r="G133" s="1"/>
  <c r="G132" s="1"/>
  <c r="G104"/>
  <c r="G101" s="1"/>
  <c r="G102"/>
  <c r="G96"/>
  <c r="G95" s="1"/>
  <c r="G94" s="1"/>
  <c r="G57"/>
  <c r="G56" s="1"/>
  <c r="G55" s="1"/>
  <c r="G41"/>
  <c r="G39"/>
  <c r="G29"/>
  <c r="G12"/>
  <c r="F271"/>
  <c r="F269"/>
  <c r="H269" s="1"/>
  <c r="J269" s="1"/>
  <c r="N269" s="1"/>
  <c r="F267"/>
  <c r="H267" s="1"/>
  <c r="J267" s="1"/>
  <c r="N267" s="1"/>
  <c r="F264"/>
  <c r="H264" s="1"/>
  <c r="J264" s="1"/>
  <c r="N264" s="1"/>
  <c r="F262"/>
  <c r="H262" s="1"/>
  <c r="J262" s="1"/>
  <c r="N262" s="1"/>
  <c r="F256"/>
  <c r="H256" s="1"/>
  <c r="J256" s="1"/>
  <c r="L256" s="1"/>
  <c r="N256" s="1"/>
  <c r="F254"/>
  <c r="H254" s="1"/>
  <c r="J254" s="1"/>
  <c r="L254" s="1"/>
  <c r="N254" s="1"/>
  <c r="F252"/>
  <c r="H252" s="1"/>
  <c r="J252" s="1"/>
  <c r="L252" s="1"/>
  <c r="N252" s="1"/>
  <c r="F250"/>
  <c r="H250" s="1"/>
  <c r="J250" s="1"/>
  <c r="L250" s="1"/>
  <c r="N250" s="1"/>
  <c r="F248"/>
  <c r="H248" s="1"/>
  <c r="J248" s="1"/>
  <c r="L248" s="1"/>
  <c r="N248" s="1"/>
  <c r="F245"/>
  <c r="H245" s="1"/>
  <c r="J245" s="1"/>
  <c r="L245" s="1"/>
  <c r="N245" s="1"/>
  <c r="F242"/>
  <c r="H242" s="1"/>
  <c r="J242" s="1"/>
  <c r="L242" s="1"/>
  <c r="N242" s="1"/>
  <c r="F240"/>
  <c r="H240" s="1"/>
  <c r="J240" s="1"/>
  <c r="L240" s="1"/>
  <c r="N240" s="1"/>
  <c r="F238"/>
  <c r="F235"/>
  <c r="H235" s="1"/>
  <c r="J235" s="1"/>
  <c r="L235" s="1"/>
  <c r="N235" s="1"/>
  <c r="F233"/>
  <c r="H233" s="1"/>
  <c r="J233" s="1"/>
  <c r="L233" s="1"/>
  <c r="N233" s="1"/>
  <c r="F231"/>
  <c r="F228"/>
  <c r="F225"/>
  <c r="H225" s="1"/>
  <c r="J225" s="1"/>
  <c r="L225" s="1"/>
  <c r="N225" s="1"/>
  <c r="F223"/>
  <c r="H223" s="1"/>
  <c r="J223" s="1"/>
  <c r="L223" s="1"/>
  <c r="N223" s="1"/>
  <c r="F222"/>
  <c r="H222" s="1"/>
  <c r="J222" s="1"/>
  <c r="L222" s="1"/>
  <c r="N222" s="1"/>
  <c r="F220"/>
  <c r="H220" s="1"/>
  <c r="J220" s="1"/>
  <c r="L220" s="1"/>
  <c r="N220" s="1"/>
  <c r="F219"/>
  <c r="H219" s="1"/>
  <c r="J219" s="1"/>
  <c r="L219" s="1"/>
  <c r="N219" s="1"/>
  <c r="F214"/>
  <c r="H214" s="1"/>
  <c r="J214" s="1"/>
  <c r="L214" s="1"/>
  <c r="N214" s="1"/>
  <c r="F213"/>
  <c r="F208"/>
  <c r="F205"/>
  <c r="F192"/>
  <c r="H192" s="1"/>
  <c r="J192" s="1"/>
  <c r="L192" s="1"/>
  <c r="N192" s="1"/>
  <c r="F190"/>
  <c r="H190" s="1"/>
  <c r="J190" s="1"/>
  <c r="L190" s="1"/>
  <c r="N190" s="1"/>
  <c r="F188"/>
  <c r="H188" s="1"/>
  <c r="J188" s="1"/>
  <c r="L188" s="1"/>
  <c r="N188" s="1"/>
  <c r="F186"/>
  <c r="H186" s="1"/>
  <c r="J186" s="1"/>
  <c r="L186" s="1"/>
  <c r="N186" s="1"/>
  <c r="F183"/>
  <c r="H183" s="1"/>
  <c r="J183" s="1"/>
  <c r="L183" s="1"/>
  <c r="N183" s="1"/>
  <c r="F178"/>
  <c r="H178" s="1"/>
  <c r="J178" s="1"/>
  <c r="L178" s="1"/>
  <c r="N178" s="1"/>
  <c r="F174"/>
  <c r="F172"/>
  <c r="F166"/>
  <c r="F161"/>
  <c r="F157"/>
  <c r="H157" s="1"/>
  <c r="J157" s="1"/>
  <c r="L157" s="1"/>
  <c r="N157" s="1"/>
  <c r="F154"/>
  <c r="H154" s="1"/>
  <c r="J154" s="1"/>
  <c r="L154" s="1"/>
  <c r="N154" s="1"/>
  <c r="F147"/>
  <c r="F141"/>
  <c r="H141" s="1"/>
  <c r="J141" s="1"/>
  <c r="L141" s="1"/>
  <c r="N141" s="1"/>
  <c r="F139"/>
  <c r="H139" s="1"/>
  <c r="J139" s="1"/>
  <c r="L139" s="1"/>
  <c r="N139" s="1"/>
  <c r="F137"/>
  <c r="H137" s="1"/>
  <c r="J137" s="1"/>
  <c r="L137" s="1"/>
  <c r="N137" s="1"/>
  <c r="F134"/>
  <c r="H134" s="1"/>
  <c r="J134" s="1"/>
  <c r="L134" s="1"/>
  <c r="N134" s="1"/>
  <c r="F130"/>
  <c r="F126"/>
  <c r="H126" s="1"/>
  <c r="J126" s="1"/>
  <c r="L126" s="1"/>
  <c r="N126" s="1"/>
  <c r="F121"/>
  <c r="F119"/>
  <c r="F114"/>
  <c r="H114" s="1"/>
  <c r="J114" s="1"/>
  <c r="L114" s="1"/>
  <c r="N114" s="1"/>
  <c r="F112"/>
  <c r="H112" s="1"/>
  <c r="J112" s="1"/>
  <c r="L112" s="1"/>
  <c r="N112" s="1"/>
  <c r="F104"/>
  <c r="H104" s="1"/>
  <c r="J104" s="1"/>
  <c r="L104" s="1"/>
  <c r="N104" s="1"/>
  <c r="F102"/>
  <c r="H102" s="1"/>
  <c r="J102" s="1"/>
  <c r="L102" s="1"/>
  <c r="N102" s="1"/>
  <c r="F98"/>
  <c r="H98" s="1"/>
  <c r="J98" s="1"/>
  <c r="L98" s="1"/>
  <c r="N98" s="1"/>
  <c r="F96"/>
  <c r="H96" s="1"/>
  <c r="J96" s="1"/>
  <c r="L96" s="1"/>
  <c r="N96" s="1"/>
  <c r="F90"/>
  <c r="F84"/>
  <c r="H84" s="1"/>
  <c r="J84" s="1"/>
  <c r="L84" s="1"/>
  <c r="N84" s="1"/>
  <c r="F80"/>
  <c r="F76"/>
  <c r="H76" s="1"/>
  <c r="J76" s="1"/>
  <c r="L76" s="1"/>
  <c r="N76" s="1"/>
  <c r="F72"/>
  <c r="F68"/>
  <c r="H68" s="1"/>
  <c r="J68" s="1"/>
  <c r="L68" s="1"/>
  <c r="N68" s="1"/>
  <c r="F64"/>
  <c r="H64" s="1"/>
  <c r="F62"/>
  <c r="F57"/>
  <c r="F49"/>
  <c r="H49" s="1"/>
  <c r="F47"/>
  <c r="H47" s="1"/>
  <c r="F41"/>
  <c r="F39"/>
  <c r="H39" s="1"/>
  <c r="F32"/>
  <c r="H32" s="1"/>
  <c r="F26"/>
  <c r="F23"/>
  <c r="H23" s="1"/>
  <c r="F19"/>
  <c r="H19" s="1"/>
  <c r="F17"/>
  <c r="F14"/>
  <c r="F133" l="1"/>
  <c r="F136"/>
  <c r="H136" s="1"/>
  <c r="J136" s="1"/>
  <c r="L136" s="1"/>
  <c r="N136" s="1"/>
  <c r="H196"/>
  <c r="J196" s="1"/>
  <c r="L196" s="1"/>
  <c r="N196" s="1"/>
  <c r="F48"/>
  <c r="H48" s="1"/>
  <c r="F89"/>
  <c r="H90"/>
  <c r="J90" s="1"/>
  <c r="L90" s="1"/>
  <c r="N90" s="1"/>
  <c r="F120"/>
  <c r="H120" s="1"/>
  <c r="J120" s="1"/>
  <c r="L120" s="1"/>
  <c r="N120" s="1"/>
  <c r="H121"/>
  <c r="J121" s="1"/>
  <c r="L121" s="1"/>
  <c r="N121" s="1"/>
  <c r="F129"/>
  <c r="H129" s="1"/>
  <c r="J129" s="1"/>
  <c r="L129" s="1"/>
  <c r="N129" s="1"/>
  <c r="H130"/>
  <c r="J130" s="1"/>
  <c r="L130" s="1"/>
  <c r="N130" s="1"/>
  <c r="F204"/>
  <c r="H205"/>
  <c r="J205" s="1"/>
  <c r="L205" s="1"/>
  <c r="N205" s="1"/>
  <c r="F212"/>
  <c r="H212" s="1"/>
  <c r="J212" s="1"/>
  <c r="L212" s="1"/>
  <c r="N212" s="1"/>
  <c r="H213"/>
  <c r="J213" s="1"/>
  <c r="L213" s="1"/>
  <c r="N213" s="1"/>
  <c r="F83"/>
  <c r="F177"/>
  <c r="F185"/>
  <c r="H185" s="1"/>
  <c r="J185" s="1"/>
  <c r="L185" s="1"/>
  <c r="N185" s="1"/>
  <c r="F187"/>
  <c r="H187" s="1"/>
  <c r="J187" s="1"/>
  <c r="L187" s="1"/>
  <c r="N187" s="1"/>
  <c r="F71"/>
  <c r="H72"/>
  <c r="J72" s="1"/>
  <c r="L72" s="1"/>
  <c r="N72" s="1"/>
  <c r="F79"/>
  <c r="H80"/>
  <c r="J80" s="1"/>
  <c r="L80" s="1"/>
  <c r="N80" s="1"/>
  <c r="F118"/>
  <c r="H118" s="1"/>
  <c r="J118" s="1"/>
  <c r="L118" s="1"/>
  <c r="N118" s="1"/>
  <c r="H119"/>
  <c r="J119" s="1"/>
  <c r="L119" s="1"/>
  <c r="N119" s="1"/>
  <c r="F132"/>
  <c r="H132" s="1"/>
  <c r="J132" s="1"/>
  <c r="L132" s="1"/>
  <c r="N132" s="1"/>
  <c r="H133"/>
  <c r="J133" s="1"/>
  <c r="L133" s="1"/>
  <c r="N133" s="1"/>
  <c r="F146"/>
  <c r="H147"/>
  <c r="J147" s="1"/>
  <c r="L147" s="1"/>
  <c r="N147" s="1"/>
  <c r="F207"/>
  <c r="H207" s="1"/>
  <c r="J207" s="1"/>
  <c r="L207" s="1"/>
  <c r="N207" s="1"/>
  <c r="H208"/>
  <c r="J208" s="1"/>
  <c r="L208" s="1"/>
  <c r="N208" s="1"/>
  <c r="G181"/>
  <c r="H271"/>
  <c r="J271" s="1"/>
  <c r="N271" s="1"/>
  <c r="F160"/>
  <c r="H160" s="1"/>
  <c r="J160" s="1"/>
  <c r="L160" s="1"/>
  <c r="N160" s="1"/>
  <c r="H161"/>
  <c r="J161" s="1"/>
  <c r="L161" s="1"/>
  <c r="N161" s="1"/>
  <c r="F171"/>
  <c r="H172"/>
  <c r="J172" s="1"/>
  <c r="L172" s="1"/>
  <c r="N172" s="1"/>
  <c r="F176"/>
  <c r="H176" s="1"/>
  <c r="J176" s="1"/>
  <c r="L176" s="1"/>
  <c r="N176" s="1"/>
  <c r="H177"/>
  <c r="J177" s="1"/>
  <c r="L177" s="1"/>
  <c r="N177" s="1"/>
  <c r="F165"/>
  <c r="H166"/>
  <c r="J166" s="1"/>
  <c r="L166" s="1"/>
  <c r="N166" s="1"/>
  <c r="F173"/>
  <c r="H173" s="1"/>
  <c r="J173" s="1"/>
  <c r="L173" s="1"/>
  <c r="N173" s="1"/>
  <c r="H174"/>
  <c r="J174" s="1"/>
  <c r="L174" s="1"/>
  <c r="N174" s="1"/>
  <c r="H167"/>
  <c r="J167" s="1"/>
  <c r="L167" s="1"/>
  <c r="N167" s="1"/>
  <c r="J32"/>
  <c r="L32" s="1"/>
  <c r="N32" s="1"/>
  <c r="F38"/>
  <c r="H41"/>
  <c r="J48"/>
  <c r="L48" s="1"/>
  <c r="N48" s="1"/>
  <c r="F56"/>
  <c r="H57"/>
  <c r="J64"/>
  <c r="L64" s="1"/>
  <c r="N64" s="1"/>
  <c r="J39"/>
  <c r="L39" s="1"/>
  <c r="N39" s="1"/>
  <c r="J47"/>
  <c r="L47" s="1"/>
  <c r="N47" s="1"/>
  <c r="J49"/>
  <c r="L49" s="1"/>
  <c r="N49" s="1"/>
  <c r="F61"/>
  <c r="H61" s="1"/>
  <c r="H62"/>
  <c r="F25"/>
  <c r="H25" s="1"/>
  <c r="H26"/>
  <c r="F16"/>
  <c r="H16" s="1"/>
  <c r="H17"/>
  <c r="J23"/>
  <c r="L23" s="1"/>
  <c r="N23" s="1"/>
  <c r="F13"/>
  <c r="H14"/>
  <c r="J19"/>
  <c r="L19" s="1"/>
  <c r="N19" s="1"/>
  <c r="F230"/>
  <c r="H230" s="1"/>
  <c r="J230" s="1"/>
  <c r="L230" s="1"/>
  <c r="N230" s="1"/>
  <c r="H231"/>
  <c r="J231" s="1"/>
  <c r="L231" s="1"/>
  <c r="N231" s="1"/>
  <c r="F227"/>
  <c r="H227" s="1"/>
  <c r="J227" s="1"/>
  <c r="L227" s="1"/>
  <c r="N227" s="1"/>
  <c r="H228"/>
  <c r="J228" s="1"/>
  <c r="L228" s="1"/>
  <c r="N228" s="1"/>
  <c r="F237"/>
  <c r="H237" s="1"/>
  <c r="J237" s="1"/>
  <c r="L237" s="1"/>
  <c r="N237" s="1"/>
  <c r="H238"/>
  <c r="J238" s="1"/>
  <c r="L238" s="1"/>
  <c r="N238" s="1"/>
  <c r="F247"/>
  <c r="H247" s="1"/>
  <c r="J247" s="1"/>
  <c r="L247" s="1"/>
  <c r="N247" s="1"/>
  <c r="F31"/>
  <c r="H31" s="1"/>
  <c r="F67"/>
  <c r="H67" s="1"/>
  <c r="J67" s="1"/>
  <c r="L67" s="1"/>
  <c r="N67" s="1"/>
  <c r="F95"/>
  <c r="H95" s="1"/>
  <c r="J95" s="1"/>
  <c r="L95" s="1"/>
  <c r="N95" s="1"/>
  <c r="F101"/>
  <c r="F111"/>
  <c r="H111" s="1"/>
  <c r="J111" s="1"/>
  <c r="L111" s="1"/>
  <c r="N111" s="1"/>
  <c r="F124"/>
  <c r="H124" s="1"/>
  <c r="J124" s="1"/>
  <c r="L124" s="1"/>
  <c r="N124" s="1"/>
  <c r="F153"/>
  <c r="H153" s="1"/>
  <c r="J153" s="1"/>
  <c r="L153" s="1"/>
  <c r="N153" s="1"/>
  <c r="F261"/>
  <c r="H261" s="1"/>
  <c r="J261" s="1"/>
  <c r="N261" s="1"/>
  <c r="F266"/>
  <c r="H266" s="1"/>
  <c r="J266" s="1"/>
  <c r="N266" s="1"/>
  <c r="F117"/>
  <c r="H117" s="1"/>
  <c r="J117" s="1"/>
  <c r="L117" s="1"/>
  <c r="N117" s="1"/>
  <c r="F125"/>
  <c r="H125" s="1"/>
  <c r="J125" s="1"/>
  <c r="L125" s="1"/>
  <c r="N125" s="1"/>
  <c r="F128"/>
  <c r="H128" s="1"/>
  <c r="J128" s="1"/>
  <c r="L128" s="1"/>
  <c r="N128" s="1"/>
  <c r="F75"/>
  <c r="H75" s="1"/>
  <c r="J75" s="1"/>
  <c r="L75" s="1"/>
  <c r="N75" s="1"/>
  <c r="G164"/>
  <c r="G163" s="1"/>
  <c r="G100"/>
  <c r="G93" s="1"/>
  <c r="G38"/>
  <c r="G37"/>
  <c r="F218"/>
  <c r="H218" s="1"/>
  <c r="J218" s="1"/>
  <c r="L218" s="1"/>
  <c r="N218" s="1"/>
  <c r="F100" l="1"/>
  <c r="H100" s="1"/>
  <c r="J100" s="1"/>
  <c r="L100" s="1"/>
  <c r="N100" s="1"/>
  <c r="H101"/>
  <c r="J101" s="1"/>
  <c r="L101" s="1"/>
  <c r="N101" s="1"/>
  <c r="F82"/>
  <c r="H82" s="1"/>
  <c r="J82" s="1"/>
  <c r="L82" s="1"/>
  <c r="N82" s="1"/>
  <c r="H83"/>
  <c r="J83" s="1"/>
  <c r="L83" s="1"/>
  <c r="N83" s="1"/>
  <c r="F203"/>
  <c r="H203" s="1"/>
  <c r="J203" s="1"/>
  <c r="L203" s="1"/>
  <c r="N203" s="1"/>
  <c r="H204"/>
  <c r="J204" s="1"/>
  <c r="L204" s="1"/>
  <c r="N204" s="1"/>
  <c r="F88"/>
  <c r="H89"/>
  <c r="J89" s="1"/>
  <c r="L89" s="1"/>
  <c r="N89" s="1"/>
  <c r="F181"/>
  <c r="H181" s="1"/>
  <c r="J181" s="1"/>
  <c r="L181" s="1"/>
  <c r="N181" s="1"/>
  <c r="F145"/>
  <c r="H146"/>
  <c r="J146" s="1"/>
  <c r="L146" s="1"/>
  <c r="N146" s="1"/>
  <c r="F78"/>
  <c r="H78" s="1"/>
  <c r="J78" s="1"/>
  <c r="L78" s="1"/>
  <c r="N78" s="1"/>
  <c r="H79"/>
  <c r="J79" s="1"/>
  <c r="L79" s="1"/>
  <c r="N79" s="1"/>
  <c r="F70"/>
  <c r="H70" s="1"/>
  <c r="J70" s="1"/>
  <c r="L70" s="1"/>
  <c r="N70" s="1"/>
  <c r="H71"/>
  <c r="J71" s="1"/>
  <c r="L71" s="1"/>
  <c r="N71" s="1"/>
  <c r="F164"/>
  <c r="H165"/>
  <c r="J165" s="1"/>
  <c r="L165" s="1"/>
  <c r="N165" s="1"/>
  <c r="F170"/>
  <c r="H170" s="1"/>
  <c r="J170" s="1"/>
  <c r="L170" s="1"/>
  <c r="N170" s="1"/>
  <c r="H171"/>
  <c r="J171" s="1"/>
  <c r="L171" s="1"/>
  <c r="N171" s="1"/>
  <c r="J61"/>
  <c r="L61" s="1"/>
  <c r="N61" s="1"/>
  <c r="F55"/>
  <c r="H55" s="1"/>
  <c r="H56"/>
  <c r="F37"/>
  <c r="H38"/>
  <c r="J31"/>
  <c r="L31" s="1"/>
  <c r="N31" s="1"/>
  <c r="J62"/>
  <c r="L62" s="1"/>
  <c r="N62" s="1"/>
  <c r="J57"/>
  <c r="L57" s="1"/>
  <c r="N57" s="1"/>
  <c r="J41"/>
  <c r="L41" s="1"/>
  <c r="N41" s="1"/>
  <c r="J25"/>
  <c r="L25" s="1"/>
  <c r="N25" s="1"/>
  <c r="J26"/>
  <c r="L26" s="1"/>
  <c r="N26" s="1"/>
  <c r="F12"/>
  <c r="H12" s="1"/>
  <c r="H13"/>
  <c r="J16"/>
  <c r="L16" s="1"/>
  <c r="N16" s="1"/>
  <c r="J14"/>
  <c r="L14" s="1"/>
  <c r="N14" s="1"/>
  <c r="J17"/>
  <c r="L17" s="1"/>
  <c r="N17" s="1"/>
  <c r="F260"/>
  <c r="H260" s="1"/>
  <c r="J260" s="1"/>
  <c r="N260" s="1"/>
  <c r="F152"/>
  <c r="H152" s="1"/>
  <c r="J152" s="1"/>
  <c r="L152" s="1"/>
  <c r="N152" s="1"/>
  <c r="F110"/>
  <c r="H110" s="1"/>
  <c r="J110" s="1"/>
  <c r="L110" s="1"/>
  <c r="N110" s="1"/>
  <c r="F94"/>
  <c r="H94" s="1"/>
  <c r="J94" s="1"/>
  <c r="L94" s="1"/>
  <c r="N94" s="1"/>
  <c r="F30"/>
  <c r="H30" s="1"/>
  <c r="F74"/>
  <c r="H74" s="1"/>
  <c r="J74" s="1"/>
  <c r="L74" s="1"/>
  <c r="N74" s="1"/>
  <c r="G36"/>
  <c r="F282" i="36"/>
  <c r="G282"/>
  <c r="E282"/>
  <c r="G190"/>
  <c r="H88" i="41" l="1"/>
  <c r="J88" s="1"/>
  <c r="L88" s="1"/>
  <c r="N88" s="1"/>
  <c r="F87"/>
  <c r="H87" s="1"/>
  <c r="J87" s="1"/>
  <c r="L87" s="1"/>
  <c r="N87" s="1"/>
  <c r="F86"/>
  <c r="H86" s="1"/>
  <c r="J86" s="1"/>
  <c r="L86" s="1"/>
  <c r="N86" s="1"/>
  <c r="F144"/>
  <c r="H145"/>
  <c r="J145" s="1"/>
  <c r="L145" s="1"/>
  <c r="N145" s="1"/>
  <c r="H282" i="36"/>
  <c r="J282" s="1"/>
  <c r="L282" s="1"/>
  <c r="N282" s="1"/>
  <c r="F163" i="41"/>
  <c r="H163" s="1"/>
  <c r="J163" s="1"/>
  <c r="L163" s="1"/>
  <c r="N163" s="1"/>
  <c r="H164"/>
  <c r="J164" s="1"/>
  <c r="L164" s="1"/>
  <c r="N164" s="1"/>
  <c r="J30"/>
  <c r="L30" s="1"/>
  <c r="N30" s="1"/>
  <c r="F36"/>
  <c r="H36" s="1"/>
  <c r="H37"/>
  <c r="J55"/>
  <c r="L55" s="1"/>
  <c r="N55" s="1"/>
  <c r="J38"/>
  <c r="L38" s="1"/>
  <c r="N38" s="1"/>
  <c r="J56"/>
  <c r="L56" s="1"/>
  <c r="N56" s="1"/>
  <c r="J12"/>
  <c r="L12" s="1"/>
  <c r="N12" s="1"/>
  <c r="J13"/>
  <c r="L13" s="1"/>
  <c r="N13" s="1"/>
  <c r="F29"/>
  <c r="H29" s="1"/>
  <c r="F93"/>
  <c r="H93" s="1"/>
  <c r="J93" s="1"/>
  <c r="L93" s="1"/>
  <c r="N93" s="1"/>
  <c r="F151"/>
  <c r="H151" s="1"/>
  <c r="J151" s="1"/>
  <c r="L151" s="1"/>
  <c r="N151" s="1"/>
  <c r="F259"/>
  <c r="H259" s="1"/>
  <c r="J259" s="1"/>
  <c r="N259" s="1"/>
  <c r="G28"/>
  <c r="F189" i="36"/>
  <c r="G189"/>
  <c r="F190"/>
  <c r="F386"/>
  <c r="F373" s="1"/>
  <c r="G386"/>
  <c r="G373" s="1"/>
  <c r="E386"/>
  <c r="F199"/>
  <c r="F198" s="1"/>
  <c r="F197" s="1"/>
  <c r="F196" s="1"/>
  <c r="F195" s="1"/>
  <c r="G199"/>
  <c r="G198" s="1"/>
  <c r="G197" s="1"/>
  <c r="G196" s="1"/>
  <c r="G195" s="1"/>
  <c r="F312"/>
  <c r="F311" s="1"/>
  <c r="F310" s="1"/>
  <c r="F309" s="1"/>
  <c r="F303" s="1"/>
  <c r="G312"/>
  <c r="G311" s="1"/>
  <c r="G310" s="1"/>
  <c r="G309" s="1"/>
  <c r="G303" s="1"/>
  <c r="F291"/>
  <c r="F290" s="1"/>
  <c r="F289" s="1"/>
  <c r="G291"/>
  <c r="G290" s="1"/>
  <c r="G289" s="1"/>
  <c r="F287"/>
  <c r="G287"/>
  <c r="F281"/>
  <c r="G281"/>
  <c r="F275"/>
  <c r="G275"/>
  <c r="F274"/>
  <c r="G274"/>
  <c r="F267"/>
  <c r="G267"/>
  <c r="F265"/>
  <c r="G265"/>
  <c r="F264"/>
  <c r="G264"/>
  <c r="F263"/>
  <c r="G263"/>
  <c r="F262"/>
  <c r="F261" s="1"/>
  <c r="G262"/>
  <c r="G261" s="1"/>
  <c r="F245"/>
  <c r="G245"/>
  <c r="F244"/>
  <c r="G244"/>
  <c r="F243"/>
  <c r="G243"/>
  <c r="F242"/>
  <c r="G242"/>
  <c r="F234"/>
  <c r="F233" s="1"/>
  <c r="G234"/>
  <c r="G233" s="1"/>
  <c r="F226"/>
  <c r="G226"/>
  <c r="F214"/>
  <c r="G214"/>
  <c r="F211"/>
  <c r="G211"/>
  <c r="F210"/>
  <c r="G210"/>
  <c r="F209"/>
  <c r="G209"/>
  <c r="G240"/>
  <c r="H240" s="1"/>
  <c r="J240" s="1"/>
  <c r="L240" s="1"/>
  <c r="N240" s="1"/>
  <c r="F222"/>
  <c r="G222"/>
  <c r="G140"/>
  <c r="G139" s="1"/>
  <c r="G135" s="1"/>
  <c r="G134" s="1"/>
  <c r="F135"/>
  <c r="F134" s="1"/>
  <c r="E140"/>
  <c r="H140" s="1"/>
  <c r="J140" s="1"/>
  <c r="F185"/>
  <c r="G188"/>
  <c r="E190"/>
  <c r="H190" s="1"/>
  <c r="J190" s="1"/>
  <c r="L190" s="1"/>
  <c r="N190" s="1"/>
  <c r="F192"/>
  <c r="H192" s="1"/>
  <c r="J192" s="1"/>
  <c r="L192" s="1"/>
  <c r="N192" s="1"/>
  <c r="F170"/>
  <c r="F169" s="1"/>
  <c r="F168" s="1"/>
  <c r="F167" s="1"/>
  <c r="F166" s="1"/>
  <c r="G170"/>
  <c r="G169" s="1"/>
  <c r="G168" s="1"/>
  <c r="G167" s="1"/>
  <c r="G166" s="1"/>
  <c r="F183"/>
  <c r="F182" s="1"/>
  <c r="F177" s="1"/>
  <c r="G183"/>
  <c r="G182" s="1"/>
  <c r="G177" s="1"/>
  <c r="F128"/>
  <c r="F127" s="1"/>
  <c r="F126" s="1"/>
  <c r="F125" s="1"/>
  <c r="G128"/>
  <c r="G127" s="1"/>
  <c r="G126" s="1"/>
  <c r="G125" s="1"/>
  <c r="F42"/>
  <c r="F38" s="1"/>
  <c r="F31" s="1"/>
  <c r="F30" s="1"/>
  <c r="F13" s="1"/>
  <c r="G42"/>
  <c r="G38" s="1"/>
  <c r="G31" s="1"/>
  <c r="G30" s="1"/>
  <c r="G13" s="1"/>
  <c r="E384"/>
  <c r="H384" s="1"/>
  <c r="J384" s="1"/>
  <c r="N384" s="1"/>
  <c r="E382"/>
  <c r="H382" s="1"/>
  <c r="J382" s="1"/>
  <c r="N382" s="1"/>
  <c r="E379"/>
  <c r="H379" s="1"/>
  <c r="J379" s="1"/>
  <c r="N379" s="1"/>
  <c r="E377"/>
  <c r="E371"/>
  <c r="H371" s="1"/>
  <c r="J371" s="1"/>
  <c r="N371" s="1"/>
  <c r="E365"/>
  <c r="H365" s="1"/>
  <c r="J365" s="1"/>
  <c r="N365" s="1"/>
  <c r="E359"/>
  <c r="H359" s="1"/>
  <c r="J359" s="1"/>
  <c r="L359" s="1"/>
  <c r="N359" s="1"/>
  <c r="E356"/>
  <c r="H356" s="1"/>
  <c r="J356" s="1"/>
  <c r="L356" s="1"/>
  <c r="N356" s="1"/>
  <c r="E354"/>
  <c r="H354" s="1"/>
  <c r="J354" s="1"/>
  <c r="L354" s="1"/>
  <c r="N354" s="1"/>
  <c r="E352"/>
  <c r="H352" s="1"/>
  <c r="J352" s="1"/>
  <c r="L352" s="1"/>
  <c r="N352" s="1"/>
  <c r="E346"/>
  <c r="H346" s="1"/>
  <c r="J346" s="1"/>
  <c r="L346" s="1"/>
  <c r="N346" s="1"/>
  <c r="E341"/>
  <c r="H341" s="1"/>
  <c r="J341" s="1"/>
  <c r="L341" s="1"/>
  <c r="N341" s="1"/>
  <c r="E339"/>
  <c r="H339" s="1"/>
  <c r="J339" s="1"/>
  <c r="L339" s="1"/>
  <c r="N339" s="1"/>
  <c r="E334"/>
  <c r="E319"/>
  <c r="E317" s="1"/>
  <c r="E314"/>
  <c r="H314" s="1"/>
  <c r="J314" s="1"/>
  <c r="L314" s="1"/>
  <c r="N314" s="1"/>
  <c r="E312"/>
  <c r="E307"/>
  <c r="H307" s="1"/>
  <c r="J307" s="1"/>
  <c r="L307" s="1"/>
  <c r="N307" s="1"/>
  <c r="E300"/>
  <c r="H300" s="1"/>
  <c r="J300" s="1"/>
  <c r="L300" s="1"/>
  <c r="N300" s="1"/>
  <c r="E298"/>
  <c r="H298" s="1"/>
  <c r="J298" s="1"/>
  <c r="L298" s="1"/>
  <c r="N298" s="1"/>
  <c r="E295"/>
  <c r="H295" s="1"/>
  <c r="J295" s="1"/>
  <c r="L295" s="1"/>
  <c r="N295" s="1"/>
  <c r="E291"/>
  <c r="E287"/>
  <c r="E284"/>
  <c r="E275"/>
  <c r="E269"/>
  <c r="E265"/>
  <c r="E258"/>
  <c r="H258" s="1"/>
  <c r="J258" s="1"/>
  <c r="L258" s="1"/>
  <c r="N258" s="1"/>
  <c r="E255"/>
  <c r="H255" s="1"/>
  <c r="J255" s="1"/>
  <c r="L255" s="1"/>
  <c r="N255" s="1"/>
  <c r="E250"/>
  <c r="E245"/>
  <c r="E237"/>
  <c r="H237" s="1"/>
  <c r="J237" s="1"/>
  <c r="L237" s="1"/>
  <c r="N237" s="1"/>
  <c r="E235"/>
  <c r="H235" s="1"/>
  <c r="J235" s="1"/>
  <c r="L235" s="1"/>
  <c r="N235" s="1"/>
  <c r="E229"/>
  <c r="E222"/>
  <c r="E214"/>
  <c r="E211"/>
  <c r="E202"/>
  <c r="H202" s="1"/>
  <c r="J202" s="1"/>
  <c r="L202" s="1"/>
  <c r="N202" s="1"/>
  <c r="E199"/>
  <c r="E189"/>
  <c r="E185"/>
  <c r="H185" s="1"/>
  <c r="J185" s="1"/>
  <c r="L185" s="1"/>
  <c r="N185" s="1"/>
  <c r="E183"/>
  <c r="E179"/>
  <c r="H179" s="1"/>
  <c r="J179" s="1"/>
  <c r="L179" s="1"/>
  <c r="N179" s="1"/>
  <c r="E175"/>
  <c r="H175" s="1"/>
  <c r="J175" s="1"/>
  <c r="L175" s="1"/>
  <c r="N175" s="1"/>
  <c r="E173"/>
  <c r="H173" s="1"/>
  <c r="J173" s="1"/>
  <c r="L173" s="1"/>
  <c r="N173" s="1"/>
  <c r="E170"/>
  <c r="E163"/>
  <c r="H163" s="1"/>
  <c r="J163" s="1"/>
  <c r="E160"/>
  <c r="H160" s="1"/>
  <c r="J160" s="1"/>
  <c r="E156"/>
  <c r="E151"/>
  <c r="E148"/>
  <c r="H148" s="1"/>
  <c r="J148" s="1"/>
  <c r="L148" s="1"/>
  <c r="N148" s="1"/>
  <c r="E144"/>
  <c r="H144" s="1"/>
  <c r="J144" s="1"/>
  <c r="L144" s="1"/>
  <c r="N144" s="1"/>
  <c r="E137"/>
  <c r="H137" s="1"/>
  <c r="J137" s="1"/>
  <c r="E130"/>
  <c r="H130" s="1"/>
  <c r="J130" s="1"/>
  <c r="E128"/>
  <c r="E122"/>
  <c r="H122" s="1"/>
  <c r="J122" s="1"/>
  <c r="E119"/>
  <c r="H119" s="1"/>
  <c r="J119" s="1"/>
  <c r="E114"/>
  <c r="H114" s="1"/>
  <c r="E111"/>
  <c r="H111" s="1"/>
  <c r="J111" s="1"/>
  <c r="E107"/>
  <c r="E103"/>
  <c r="H103" s="1"/>
  <c r="J103" s="1"/>
  <c r="E99"/>
  <c r="E92"/>
  <c r="H92" s="1"/>
  <c r="J92" s="1"/>
  <c r="E86"/>
  <c r="H86" s="1"/>
  <c r="J86" s="1"/>
  <c r="E83"/>
  <c r="H83" s="1"/>
  <c r="J83" s="1"/>
  <c r="E77"/>
  <c r="E71"/>
  <c r="H71" s="1"/>
  <c r="J71" s="1"/>
  <c r="E67"/>
  <c r="H67" s="1"/>
  <c r="J67" s="1"/>
  <c r="E65"/>
  <c r="H65" s="1"/>
  <c r="J65" s="1"/>
  <c r="E61"/>
  <c r="H61" s="1"/>
  <c r="J61" s="1"/>
  <c r="L61" s="1"/>
  <c r="N61" s="1"/>
  <c r="E59"/>
  <c r="H59" s="1"/>
  <c r="J59" s="1"/>
  <c r="L59" s="1"/>
  <c r="N59" s="1"/>
  <c r="E58"/>
  <c r="H58" s="1"/>
  <c r="J58" s="1"/>
  <c r="L58" s="1"/>
  <c r="N58" s="1"/>
  <c r="E54"/>
  <c r="H54" s="1"/>
  <c r="E51"/>
  <c r="H51" s="1"/>
  <c r="E46"/>
  <c r="H46" s="1"/>
  <c r="E42"/>
  <c r="E39"/>
  <c r="H39" s="1"/>
  <c r="E33"/>
  <c r="H33" s="1"/>
  <c r="E27"/>
  <c r="H27" s="1"/>
  <c r="J27" s="1"/>
  <c r="L27" s="1"/>
  <c r="N27" s="1"/>
  <c r="E25"/>
  <c r="H25" s="1"/>
  <c r="J25" s="1"/>
  <c r="L25" s="1"/>
  <c r="N25" s="1"/>
  <c r="E20"/>
  <c r="H20" s="1"/>
  <c r="J20" s="1"/>
  <c r="L20" s="1"/>
  <c r="N20" s="1"/>
  <c r="E17"/>
  <c r="H17" s="1"/>
  <c r="J17" s="1"/>
  <c r="L17" s="1"/>
  <c r="N17" s="1"/>
  <c r="H265" i="74"/>
  <c r="I269"/>
  <c r="AA269" s="1"/>
  <c r="AC269" s="1"/>
  <c r="AE269" s="1"/>
  <c r="H268"/>
  <c r="I268" s="1"/>
  <c r="AA268" s="1"/>
  <c r="AC268" s="1"/>
  <c r="AE268" s="1"/>
  <c r="G256"/>
  <c r="G251" s="1"/>
  <c r="G241" s="1"/>
  <c r="G226" s="1"/>
  <c r="G258"/>
  <c r="I260"/>
  <c r="AA260" s="1"/>
  <c r="AC260" s="1"/>
  <c r="AE260" s="1"/>
  <c r="I224"/>
  <c r="AA224" s="1"/>
  <c r="AC224" s="1"/>
  <c r="AE224" s="1"/>
  <c r="I225"/>
  <c r="AA225" s="1"/>
  <c r="AC225" s="1"/>
  <c r="AE225" s="1"/>
  <c r="I215"/>
  <c r="AA215" s="1"/>
  <c r="AC215" s="1"/>
  <c r="AE215" s="1"/>
  <c r="H168"/>
  <c r="I169"/>
  <c r="AA169" s="1"/>
  <c r="AC169" s="1"/>
  <c r="AE169" s="1"/>
  <c r="F143" i="41" l="1"/>
  <c r="H143" s="1"/>
  <c r="J143" s="1"/>
  <c r="L143" s="1"/>
  <c r="N143" s="1"/>
  <c r="H144"/>
  <c r="J144" s="1"/>
  <c r="L144" s="1"/>
  <c r="N144" s="1"/>
  <c r="L163" i="36"/>
  <c r="N163" s="1"/>
  <c r="L160"/>
  <c r="N160" s="1"/>
  <c r="L65"/>
  <c r="N65" s="1"/>
  <c r="L67"/>
  <c r="N67" s="1"/>
  <c r="L86"/>
  <c r="N86" s="1"/>
  <c r="L122"/>
  <c r="N122" s="1"/>
  <c r="L130"/>
  <c r="N130" s="1"/>
  <c r="L137"/>
  <c r="N137" s="1"/>
  <c r="L71"/>
  <c r="N71" s="1"/>
  <c r="L83"/>
  <c r="N83" s="1"/>
  <c r="L92"/>
  <c r="N92" s="1"/>
  <c r="L103"/>
  <c r="N103" s="1"/>
  <c r="L111"/>
  <c r="N111" s="1"/>
  <c r="L119"/>
  <c r="N119" s="1"/>
  <c r="L140"/>
  <c r="N140" s="1"/>
  <c r="H386"/>
  <c r="J386" s="1"/>
  <c r="N386" s="1"/>
  <c r="H42"/>
  <c r="H199"/>
  <c r="J199" s="1"/>
  <c r="L199" s="1"/>
  <c r="N199" s="1"/>
  <c r="H211"/>
  <c r="J211" s="1"/>
  <c r="L211" s="1"/>
  <c r="N211" s="1"/>
  <c r="H222"/>
  <c r="J222" s="1"/>
  <c r="L222" s="1"/>
  <c r="N222" s="1"/>
  <c r="H245"/>
  <c r="J245" s="1"/>
  <c r="L245" s="1"/>
  <c r="N245" s="1"/>
  <c r="H265"/>
  <c r="J265" s="1"/>
  <c r="L265" s="1"/>
  <c r="N265" s="1"/>
  <c r="H287"/>
  <c r="J287" s="1"/>
  <c r="L287" s="1"/>
  <c r="N287" s="1"/>
  <c r="H312"/>
  <c r="J312" s="1"/>
  <c r="L312" s="1"/>
  <c r="N312" s="1"/>
  <c r="E368"/>
  <c r="H368" s="1"/>
  <c r="J368" s="1"/>
  <c r="N368" s="1"/>
  <c r="G113"/>
  <c r="H170"/>
  <c r="J170" s="1"/>
  <c r="L170" s="1"/>
  <c r="N170" s="1"/>
  <c r="H183"/>
  <c r="J183" s="1"/>
  <c r="L183" s="1"/>
  <c r="N183" s="1"/>
  <c r="H214"/>
  <c r="J214" s="1"/>
  <c r="L214" s="1"/>
  <c r="N214" s="1"/>
  <c r="F113"/>
  <c r="E316"/>
  <c r="H316" s="1"/>
  <c r="J316" s="1"/>
  <c r="L316" s="1"/>
  <c r="N316" s="1"/>
  <c r="H317"/>
  <c r="J317" s="1"/>
  <c r="L317" s="1"/>
  <c r="N317" s="1"/>
  <c r="E333"/>
  <c r="H333" s="1"/>
  <c r="J333" s="1"/>
  <c r="L333" s="1"/>
  <c r="N333" s="1"/>
  <c r="H334"/>
  <c r="J334" s="1"/>
  <c r="L334" s="1"/>
  <c r="N334" s="1"/>
  <c r="E376"/>
  <c r="H377"/>
  <c r="J377" s="1"/>
  <c r="N377" s="1"/>
  <c r="E364"/>
  <c r="E362" s="1"/>
  <c r="H362" s="1"/>
  <c r="J362" s="1"/>
  <c r="N362" s="1"/>
  <c r="E370"/>
  <c r="E381"/>
  <c r="H381" s="1"/>
  <c r="J381" s="1"/>
  <c r="N381" s="1"/>
  <c r="E127"/>
  <c r="H128"/>
  <c r="J128" s="1"/>
  <c r="E150"/>
  <c r="H150" s="1"/>
  <c r="J150" s="1"/>
  <c r="L150" s="1"/>
  <c r="N150" s="1"/>
  <c r="H151"/>
  <c r="J151" s="1"/>
  <c r="L151" s="1"/>
  <c r="N151" s="1"/>
  <c r="E318"/>
  <c r="H318" s="1"/>
  <c r="J318" s="1"/>
  <c r="L318" s="1"/>
  <c r="N318" s="1"/>
  <c r="H319"/>
  <c r="J319" s="1"/>
  <c r="L319" s="1"/>
  <c r="N319" s="1"/>
  <c r="J114"/>
  <c r="J33"/>
  <c r="L33" s="1"/>
  <c r="N33" s="1"/>
  <c r="J42"/>
  <c r="L42" s="1"/>
  <c r="N42" s="1"/>
  <c r="J51"/>
  <c r="L51" s="1"/>
  <c r="N51" s="1"/>
  <c r="J39"/>
  <c r="L39" s="1"/>
  <c r="N39" s="1"/>
  <c r="J46"/>
  <c r="L46" s="1"/>
  <c r="N46" s="1"/>
  <c r="J54"/>
  <c r="L54" s="1"/>
  <c r="N54" s="1"/>
  <c r="J29" i="41"/>
  <c r="L29" s="1"/>
  <c r="N29" s="1"/>
  <c r="J36"/>
  <c r="L36" s="1"/>
  <c r="N36" s="1"/>
  <c r="J37"/>
  <c r="L37" s="1"/>
  <c r="N37" s="1"/>
  <c r="H189" i="36"/>
  <c r="J189" s="1"/>
  <c r="L189" s="1"/>
  <c r="N189" s="1"/>
  <c r="E188"/>
  <c r="F188"/>
  <c r="G153"/>
  <c r="F153"/>
  <c r="E243"/>
  <c r="E155"/>
  <c r="H155" s="1"/>
  <c r="J155" s="1"/>
  <c r="H156"/>
  <c r="J156" s="1"/>
  <c r="E228"/>
  <c r="H229"/>
  <c r="J229" s="1"/>
  <c r="L229" s="1"/>
  <c r="N229" s="1"/>
  <c r="F225"/>
  <c r="E267"/>
  <c r="H267" s="1"/>
  <c r="J267" s="1"/>
  <c r="L267" s="1"/>
  <c r="N267" s="1"/>
  <c r="H269"/>
  <c r="J269" s="1"/>
  <c r="L269" s="1"/>
  <c r="N269" s="1"/>
  <c r="E281"/>
  <c r="H281" s="1"/>
  <c r="J281" s="1"/>
  <c r="L281" s="1"/>
  <c r="N281" s="1"/>
  <c r="H284"/>
  <c r="J284" s="1"/>
  <c r="L284" s="1"/>
  <c r="N284" s="1"/>
  <c r="E274"/>
  <c r="H274" s="1"/>
  <c r="J274" s="1"/>
  <c r="L274" s="1"/>
  <c r="N274" s="1"/>
  <c r="H275"/>
  <c r="J275" s="1"/>
  <c r="L275" s="1"/>
  <c r="N275" s="1"/>
  <c r="E290"/>
  <c r="H290" s="1"/>
  <c r="J290" s="1"/>
  <c r="L290" s="1"/>
  <c r="N290" s="1"/>
  <c r="H291"/>
  <c r="J291" s="1"/>
  <c r="L291" s="1"/>
  <c r="N291" s="1"/>
  <c r="G260"/>
  <c r="F260"/>
  <c r="E249"/>
  <c r="H249" s="1"/>
  <c r="J249" s="1"/>
  <c r="L249" s="1"/>
  <c r="N249" s="1"/>
  <c r="H250"/>
  <c r="J250" s="1"/>
  <c r="L250" s="1"/>
  <c r="N250" s="1"/>
  <c r="E76"/>
  <c r="H76" s="1"/>
  <c r="J76" s="1"/>
  <c r="H77"/>
  <c r="J77" s="1"/>
  <c r="E98"/>
  <c r="H98" s="1"/>
  <c r="J98" s="1"/>
  <c r="H99"/>
  <c r="J99" s="1"/>
  <c r="E106"/>
  <c r="H106" s="1"/>
  <c r="J106" s="1"/>
  <c r="H107"/>
  <c r="J107" s="1"/>
  <c r="F258" i="41"/>
  <c r="F150"/>
  <c r="H150" s="1"/>
  <c r="J150" s="1"/>
  <c r="L150" s="1"/>
  <c r="N150" s="1"/>
  <c r="F28"/>
  <c r="H28" s="1"/>
  <c r="G217"/>
  <c r="G11" s="1"/>
  <c r="H262" i="74"/>
  <c r="E139" i="36"/>
  <c r="H139" s="1"/>
  <c r="J139" s="1"/>
  <c r="G208"/>
  <c r="E16"/>
  <c r="H16" s="1"/>
  <c r="J16" s="1"/>
  <c r="L16" s="1"/>
  <c r="N16" s="1"/>
  <c r="E24"/>
  <c r="E109"/>
  <c r="H109" s="1"/>
  <c r="J109" s="1"/>
  <c r="E146"/>
  <c r="H146" s="1"/>
  <c r="J146" s="1"/>
  <c r="L146" s="1"/>
  <c r="N146" s="1"/>
  <c r="E210"/>
  <c r="E244"/>
  <c r="H244" s="1"/>
  <c r="J244" s="1"/>
  <c r="L244" s="1"/>
  <c r="N244" s="1"/>
  <c r="F208"/>
  <c r="F194" s="1"/>
  <c r="G225"/>
  <c r="E147"/>
  <c r="H147" s="1"/>
  <c r="J147" s="1"/>
  <c r="L147" s="1"/>
  <c r="N147" s="1"/>
  <c r="E159"/>
  <c r="E162"/>
  <c r="H162" s="1"/>
  <c r="J162" s="1"/>
  <c r="E169"/>
  <c r="E198"/>
  <c r="E254"/>
  <c r="H254" s="1"/>
  <c r="J254" s="1"/>
  <c r="L254" s="1"/>
  <c r="N254" s="1"/>
  <c r="E338"/>
  <c r="H338" s="1"/>
  <c r="J338" s="1"/>
  <c r="L338" s="1"/>
  <c r="N338" s="1"/>
  <c r="E351"/>
  <c r="H351" s="1"/>
  <c r="J351" s="1"/>
  <c r="L351" s="1"/>
  <c r="N351" s="1"/>
  <c r="E50"/>
  <c r="E82"/>
  <c r="H82" s="1"/>
  <c r="J82" s="1"/>
  <c r="E85"/>
  <c r="H85" s="1"/>
  <c r="J85" s="1"/>
  <c r="E90"/>
  <c r="H90" s="1"/>
  <c r="J90" s="1"/>
  <c r="E97"/>
  <c r="H97" s="1"/>
  <c r="J97" s="1"/>
  <c r="E101"/>
  <c r="H101" s="1"/>
  <c r="J101" s="1"/>
  <c r="E110"/>
  <c r="H110" s="1"/>
  <c r="J110" s="1"/>
  <c r="E234"/>
  <c r="E22"/>
  <c r="H22" s="1"/>
  <c r="J22" s="1"/>
  <c r="L22" s="1"/>
  <c r="N22" s="1"/>
  <c r="E32"/>
  <c r="H32" s="1"/>
  <c r="E38"/>
  <c r="H38" s="1"/>
  <c r="E57"/>
  <c r="H57" s="1"/>
  <c r="E64"/>
  <c r="H64" s="1"/>
  <c r="J64" s="1"/>
  <c r="E91"/>
  <c r="H91" s="1"/>
  <c r="J91" s="1"/>
  <c r="E102"/>
  <c r="H102" s="1"/>
  <c r="J102" s="1"/>
  <c r="E105"/>
  <c r="H105" s="1"/>
  <c r="J105" s="1"/>
  <c r="E118"/>
  <c r="H118" s="1"/>
  <c r="J118" s="1"/>
  <c r="E136"/>
  <c r="H136" s="1"/>
  <c r="J136" s="1"/>
  <c r="E143"/>
  <c r="H143" s="1"/>
  <c r="J143" s="1"/>
  <c r="E178"/>
  <c r="E182"/>
  <c r="H182" s="1"/>
  <c r="J182" s="1"/>
  <c r="L182" s="1"/>
  <c r="N182" s="1"/>
  <c r="E248"/>
  <c r="H248" s="1"/>
  <c r="J248" s="1"/>
  <c r="L248" s="1"/>
  <c r="N248" s="1"/>
  <c r="E294"/>
  <c r="H294" s="1"/>
  <c r="J294" s="1"/>
  <c r="L294" s="1"/>
  <c r="N294" s="1"/>
  <c r="E306"/>
  <c r="H306" s="1"/>
  <c r="J306" s="1"/>
  <c r="L306" s="1"/>
  <c r="N306" s="1"/>
  <c r="E311"/>
  <c r="H311" s="1"/>
  <c r="J311" s="1"/>
  <c r="L311" s="1"/>
  <c r="N311" s="1"/>
  <c r="E332"/>
  <c r="H332" s="1"/>
  <c r="J332" s="1"/>
  <c r="L332" s="1"/>
  <c r="N332" s="1"/>
  <c r="E337"/>
  <c r="H337" s="1"/>
  <c r="J337" s="1"/>
  <c r="L337" s="1"/>
  <c r="N337" s="1"/>
  <c r="E350"/>
  <c r="H350" s="1"/>
  <c r="J350" s="1"/>
  <c r="L350" s="1"/>
  <c r="N350" s="1"/>
  <c r="E14"/>
  <c r="H14" s="1"/>
  <c r="J14" s="1"/>
  <c r="L14" s="1"/>
  <c r="N14" s="1"/>
  <c r="E74"/>
  <c r="H74" s="1"/>
  <c r="J74" s="1"/>
  <c r="G257" i="74"/>
  <c r="I206"/>
  <c r="AA206" s="1"/>
  <c r="AC206" s="1"/>
  <c r="AE206" s="1"/>
  <c r="I207"/>
  <c r="AA207" s="1"/>
  <c r="AC207" s="1"/>
  <c r="AE207" s="1"/>
  <c r="I209"/>
  <c r="AA209" s="1"/>
  <c r="AC209" s="1"/>
  <c r="AE209" s="1"/>
  <c r="I222"/>
  <c r="AA222" s="1"/>
  <c r="AC222" s="1"/>
  <c r="AE222" s="1"/>
  <c r="I223"/>
  <c r="AA223" s="1"/>
  <c r="AC223" s="1"/>
  <c r="AE223" s="1"/>
  <c r="G221"/>
  <c r="G220" s="1"/>
  <c r="G13"/>
  <c r="G155"/>
  <c r="G123" s="1"/>
  <c r="H155"/>
  <c r="G156"/>
  <c r="H156"/>
  <c r="I389"/>
  <c r="AA389" s="1"/>
  <c r="I391"/>
  <c r="AA391" s="1"/>
  <c r="I392"/>
  <c r="AA392" s="1"/>
  <c r="I393"/>
  <c r="AA393" s="1"/>
  <c r="I394"/>
  <c r="AA394" s="1"/>
  <c r="I397"/>
  <c r="AA397" s="1"/>
  <c r="I400"/>
  <c r="AA400" s="1"/>
  <c r="I401"/>
  <c r="AA401" s="1"/>
  <c r="I297"/>
  <c r="AA297" s="1"/>
  <c r="AC297" s="1"/>
  <c r="AE297" s="1"/>
  <c r="I298"/>
  <c r="AA298" s="1"/>
  <c r="AC298" s="1"/>
  <c r="AE298" s="1"/>
  <c r="G314"/>
  <c r="G311" s="1"/>
  <c r="G309" s="1"/>
  <c r="L162" i="36" l="1"/>
  <c r="N162" s="1"/>
  <c r="L155"/>
  <c r="N155" s="1"/>
  <c r="L156"/>
  <c r="N156" s="1"/>
  <c r="L143"/>
  <c r="N143" s="1"/>
  <c r="L102"/>
  <c r="N102" s="1"/>
  <c r="L74"/>
  <c r="N74" s="1"/>
  <c r="L136"/>
  <c r="N136" s="1"/>
  <c r="L105"/>
  <c r="N105" s="1"/>
  <c r="L91"/>
  <c r="N91" s="1"/>
  <c r="L101"/>
  <c r="N101" s="1"/>
  <c r="L90"/>
  <c r="N90" s="1"/>
  <c r="L82"/>
  <c r="N82" s="1"/>
  <c r="L109"/>
  <c r="N109" s="1"/>
  <c r="L139"/>
  <c r="N139" s="1"/>
  <c r="L107"/>
  <c r="N107" s="1"/>
  <c r="L99"/>
  <c r="N99" s="1"/>
  <c r="L77"/>
  <c r="N77" s="1"/>
  <c r="L114"/>
  <c r="N114" s="1"/>
  <c r="L118"/>
  <c r="N118" s="1"/>
  <c r="L64"/>
  <c r="N64" s="1"/>
  <c r="L110"/>
  <c r="N110" s="1"/>
  <c r="L97"/>
  <c r="N97" s="1"/>
  <c r="L85"/>
  <c r="N85" s="1"/>
  <c r="L106"/>
  <c r="N106" s="1"/>
  <c r="L98"/>
  <c r="N98" s="1"/>
  <c r="L76"/>
  <c r="N76" s="1"/>
  <c r="L128"/>
  <c r="N128" s="1"/>
  <c r="AC401" i="74"/>
  <c r="AE401" s="1"/>
  <c r="AC397"/>
  <c r="AE397" s="1"/>
  <c r="AC393"/>
  <c r="AE393" s="1"/>
  <c r="AC391"/>
  <c r="AE391" s="1"/>
  <c r="AC400"/>
  <c r="AE400" s="1"/>
  <c r="AC394"/>
  <c r="AE394" s="1"/>
  <c r="AC392"/>
  <c r="AE392" s="1"/>
  <c r="AC389"/>
  <c r="AE389" s="1"/>
  <c r="E15" i="36"/>
  <c r="H15" s="1"/>
  <c r="J15" s="1"/>
  <c r="L15" s="1"/>
  <c r="N15" s="1"/>
  <c r="E135"/>
  <c r="H135" s="1"/>
  <c r="J135" s="1"/>
  <c r="E367"/>
  <c r="H367" s="1"/>
  <c r="J367" s="1"/>
  <c r="N367" s="1"/>
  <c r="E75"/>
  <c r="H75" s="1"/>
  <c r="J75" s="1"/>
  <c r="E253"/>
  <c r="H253" s="1"/>
  <c r="J253" s="1"/>
  <c r="L253" s="1"/>
  <c r="N253" s="1"/>
  <c r="E81"/>
  <c r="H81" s="1"/>
  <c r="J81" s="1"/>
  <c r="E264"/>
  <c r="E126"/>
  <c r="H127"/>
  <c r="J127" s="1"/>
  <c r="E369"/>
  <c r="H369" s="1"/>
  <c r="J369" s="1"/>
  <c r="N369" s="1"/>
  <c r="H370"/>
  <c r="J370" s="1"/>
  <c r="N370" s="1"/>
  <c r="E363"/>
  <c r="H363" s="1"/>
  <c r="J363" s="1"/>
  <c r="N363" s="1"/>
  <c r="H364"/>
  <c r="J364" s="1"/>
  <c r="N364" s="1"/>
  <c r="E375"/>
  <c r="H376"/>
  <c r="J376" s="1"/>
  <c r="N376" s="1"/>
  <c r="E23"/>
  <c r="H23" s="1"/>
  <c r="J23" s="1"/>
  <c r="L23" s="1"/>
  <c r="N23" s="1"/>
  <c r="H24"/>
  <c r="J24" s="1"/>
  <c r="L24" s="1"/>
  <c r="N24" s="1"/>
  <c r="J38"/>
  <c r="L38" s="1"/>
  <c r="N38" s="1"/>
  <c r="J57"/>
  <c r="L57" s="1"/>
  <c r="N57" s="1"/>
  <c r="J32"/>
  <c r="L32" s="1"/>
  <c r="N32" s="1"/>
  <c r="J28" i="41"/>
  <c r="L28" s="1"/>
  <c r="N28" s="1"/>
  <c r="F244"/>
  <c r="H244" s="1"/>
  <c r="J244" s="1"/>
  <c r="L244" s="1"/>
  <c r="N244" s="1"/>
  <c r="H258"/>
  <c r="J258" s="1"/>
  <c r="H188" i="36"/>
  <c r="J188" s="1"/>
  <c r="L188" s="1"/>
  <c r="N188" s="1"/>
  <c r="E209"/>
  <c r="H210"/>
  <c r="J210" s="1"/>
  <c r="L210" s="1"/>
  <c r="N210" s="1"/>
  <c r="H178"/>
  <c r="J178" s="1"/>
  <c r="L178" s="1"/>
  <c r="N178" s="1"/>
  <c r="E177"/>
  <c r="H177" s="1"/>
  <c r="J177" s="1"/>
  <c r="L177" s="1"/>
  <c r="N177" s="1"/>
  <c r="E242"/>
  <c r="H242" s="1"/>
  <c r="J242" s="1"/>
  <c r="L242" s="1"/>
  <c r="N242" s="1"/>
  <c r="H243"/>
  <c r="J243" s="1"/>
  <c r="L243" s="1"/>
  <c r="N243" s="1"/>
  <c r="E168"/>
  <c r="H169"/>
  <c r="J169" s="1"/>
  <c r="L169" s="1"/>
  <c r="N169" s="1"/>
  <c r="E158"/>
  <c r="H159"/>
  <c r="J159" s="1"/>
  <c r="E197"/>
  <c r="H198"/>
  <c r="J198" s="1"/>
  <c r="L198" s="1"/>
  <c r="N198" s="1"/>
  <c r="E227"/>
  <c r="H228"/>
  <c r="J228" s="1"/>
  <c r="L228" s="1"/>
  <c r="N228" s="1"/>
  <c r="E233"/>
  <c r="H233" s="1"/>
  <c r="J233" s="1"/>
  <c r="L233" s="1"/>
  <c r="N233" s="1"/>
  <c r="H234"/>
  <c r="J234" s="1"/>
  <c r="L234" s="1"/>
  <c r="N234" s="1"/>
  <c r="G194"/>
  <c r="G12" s="1"/>
  <c r="E49"/>
  <c r="H49" s="1"/>
  <c r="H50"/>
  <c r="F217" i="41"/>
  <c r="H217" s="1"/>
  <c r="E89" i="36"/>
  <c r="H89" s="1"/>
  <c r="J89" s="1"/>
  <c r="F12"/>
  <c r="E48"/>
  <c r="H48" s="1"/>
  <c r="E361"/>
  <c r="H361" s="1"/>
  <c r="J361" s="1"/>
  <c r="N361" s="1"/>
  <c r="E336"/>
  <c r="H336" s="1"/>
  <c r="J336" s="1"/>
  <c r="L336" s="1"/>
  <c r="N336" s="1"/>
  <c r="E305"/>
  <c r="H305" s="1"/>
  <c r="J305" s="1"/>
  <c r="L305" s="1"/>
  <c r="N305" s="1"/>
  <c r="E247"/>
  <c r="H247" s="1"/>
  <c r="J247" s="1"/>
  <c r="L247" s="1"/>
  <c r="N247" s="1"/>
  <c r="E63"/>
  <c r="H63" s="1"/>
  <c r="J63" s="1"/>
  <c r="E31"/>
  <c r="H31" s="1"/>
  <c r="E96"/>
  <c r="H96" s="1"/>
  <c r="J96" s="1"/>
  <c r="E349"/>
  <c r="H349" s="1"/>
  <c r="J349" s="1"/>
  <c r="L349" s="1"/>
  <c r="N349" s="1"/>
  <c r="E331"/>
  <c r="H331" s="1"/>
  <c r="J331" s="1"/>
  <c r="L331" s="1"/>
  <c r="N331" s="1"/>
  <c r="E310"/>
  <c r="H310" s="1"/>
  <c r="J310" s="1"/>
  <c r="L310" s="1"/>
  <c r="N310" s="1"/>
  <c r="E293"/>
  <c r="H293" s="1"/>
  <c r="J293" s="1"/>
  <c r="L293" s="1"/>
  <c r="N293" s="1"/>
  <c r="E142"/>
  <c r="E117"/>
  <c r="H117" s="1"/>
  <c r="J117" s="1"/>
  <c r="G214" i="74"/>
  <c r="G213" s="1"/>
  <c r="G212" s="1"/>
  <c r="G201" s="1"/>
  <c r="G386"/>
  <c r="G385" s="1"/>
  <c r="G384" s="1"/>
  <c r="G383" s="1"/>
  <c r="G382" s="1"/>
  <c r="G372" s="1"/>
  <c r="I387"/>
  <c r="AA387" s="1"/>
  <c r="I310"/>
  <c r="AA310" s="1"/>
  <c r="AC310" s="1"/>
  <c r="AE310" s="1"/>
  <c r="I312"/>
  <c r="AA312" s="1"/>
  <c r="AC312" s="1"/>
  <c r="AE312" s="1"/>
  <c r="I313"/>
  <c r="AA313" s="1"/>
  <c r="AC313" s="1"/>
  <c r="AE313" s="1"/>
  <c r="I315"/>
  <c r="AA315" s="1"/>
  <c r="AC315" s="1"/>
  <c r="AE315" s="1"/>
  <c r="I316"/>
  <c r="AA316" s="1"/>
  <c r="AC316" s="1"/>
  <c r="AE316" s="1"/>
  <c r="I317"/>
  <c r="AA317" s="1"/>
  <c r="AC317" s="1"/>
  <c r="AE317" s="1"/>
  <c r="I345"/>
  <c r="AA345" s="1"/>
  <c r="AC345" s="1"/>
  <c r="AE345" s="1"/>
  <c r="G306"/>
  <c r="I307"/>
  <c r="AA307" s="1"/>
  <c r="AC307" s="1"/>
  <c r="AE307" s="1"/>
  <c r="I308"/>
  <c r="AA308" s="1"/>
  <c r="AC308" s="1"/>
  <c r="AE308" s="1"/>
  <c r="G296"/>
  <c r="G295" s="1"/>
  <c r="G294" s="1"/>
  <c r="G293" s="1"/>
  <c r="G292" s="1"/>
  <c r="D69" i="2"/>
  <c r="H356" i="74"/>
  <c r="H355" s="1"/>
  <c r="H354" s="1"/>
  <c r="H353" s="1"/>
  <c r="H352" s="1"/>
  <c r="H311"/>
  <c r="H309" s="1"/>
  <c r="H305" s="1"/>
  <c r="H304" s="1"/>
  <c r="H303" s="1"/>
  <c r="H291" s="1"/>
  <c r="H290" s="1"/>
  <c r="H42"/>
  <c r="H37" s="1"/>
  <c r="H32" s="1"/>
  <c r="H31" s="1"/>
  <c r="H14" s="1"/>
  <c r="H13" s="1"/>
  <c r="H403"/>
  <c r="H402" s="1"/>
  <c r="H388"/>
  <c r="H385" s="1"/>
  <c r="H261"/>
  <c r="H240"/>
  <c r="H253"/>
  <c r="H252" s="1"/>
  <c r="H251" s="1"/>
  <c r="H272"/>
  <c r="H271" s="1"/>
  <c r="H270" s="1"/>
  <c r="I274"/>
  <c r="AA274" s="1"/>
  <c r="AC274" s="1"/>
  <c r="AE274" s="1"/>
  <c r="H282"/>
  <c r="H281" s="1"/>
  <c r="H280" s="1"/>
  <c r="H279" s="1"/>
  <c r="H230"/>
  <c r="H229" s="1"/>
  <c r="H228" s="1"/>
  <c r="H227" s="1"/>
  <c r="H205"/>
  <c r="H204" s="1"/>
  <c r="H203" s="1"/>
  <c r="H202" s="1"/>
  <c r="H214"/>
  <c r="H213" s="1"/>
  <c r="H212" s="1"/>
  <c r="H171"/>
  <c r="H192"/>
  <c r="H123"/>
  <c r="C93" i="2"/>
  <c r="N258" i="41" l="1"/>
  <c r="L258"/>
  <c r="L159" i="36"/>
  <c r="N159" s="1"/>
  <c r="L89"/>
  <c r="N89" s="1"/>
  <c r="L127"/>
  <c r="N127" s="1"/>
  <c r="L117"/>
  <c r="N117" s="1"/>
  <c r="L96"/>
  <c r="N96" s="1"/>
  <c r="L63"/>
  <c r="N63" s="1"/>
  <c r="L81"/>
  <c r="N81" s="1"/>
  <c r="L75"/>
  <c r="N75" s="1"/>
  <c r="L135"/>
  <c r="N135" s="1"/>
  <c r="AC387" i="74"/>
  <c r="AE387" s="1"/>
  <c r="H264" i="36"/>
  <c r="J264" s="1"/>
  <c r="L264" s="1"/>
  <c r="N264" s="1"/>
  <c r="E263"/>
  <c r="E80"/>
  <c r="H80" s="1"/>
  <c r="J80" s="1"/>
  <c r="H375"/>
  <c r="J375" s="1"/>
  <c r="N375" s="1"/>
  <c r="E374"/>
  <c r="H374" s="1"/>
  <c r="J374" s="1"/>
  <c r="N374" s="1"/>
  <c r="E373"/>
  <c r="H373" s="1"/>
  <c r="J373" s="1"/>
  <c r="N373" s="1"/>
  <c r="H126"/>
  <c r="J126" s="1"/>
  <c r="E125"/>
  <c r="H125" s="1"/>
  <c r="J125" s="1"/>
  <c r="E134"/>
  <c r="H134" s="1"/>
  <c r="J134" s="1"/>
  <c r="H142"/>
  <c r="J142" s="1"/>
  <c r="J31"/>
  <c r="L31" s="1"/>
  <c r="N31" s="1"/>
  <c r="J49"/>
  <c r="L49" s="1"/>
  <c r="N49" s="1"/>
  <c r="J48"/>
  <c r="L48" s="1"/>
  <c r="N48" s="1"/>
  <c r="J50"/>
  <c r="L50" s="1"/>
  <c r="N50" s="1"/>
  <c r="J217" i="41"/>
  <c r="L217" s="1"/>
  <c r="N217" s="1"/>
  <c r="E208" i="36"/>
  <c r="H208" s="1"/>
  <c r="J208" s="1"/>
  <c r="L208" s="1"/>
  <c r="N208" s="1"/>
  <c r="H209"/>
  <c r="J209" s="1"/>
  <c r="L209" s="1"/>
  <c r="N209" s="1"/>
  <c r="H158"/>
  <c r="J158" s="1"/>
  <c r="E154"/>
  <c r="E167"/>
  <c r="H168"/>
  <c r="J168" s="1"/>
  <c r="L168" s="1"/>
  <c r="N168" s="1"/>
  <c r="E196"/>
  <c r="H197"/>
  <c r="J197" s="1"/>
  <c r="L197" s="1"/>
  <c r="N197" s="1"/>
  <c r="E226"/>
  <c r="H227"/>
  <c r="J227" s="1"/>
  <c r="L227" s="1"/>
  <c r="N227" s="1"/>
  <c r="F11" i="41"/>
  <c r="H11" s="1"/>
  <c r="J11" s="1"/>
  <c r="L11" s="1"/>
  <c r="N11" s="1"/>
  <c r="E88" i="36"/>
  <c r="H88" s="1"/>
  <c r="J88" s="1"/>
  <c r="E116"/>
  <c r="H116" s="1"/>
  <c r="E289"/>
  <c r="H289" s="1"/>
  <c r="J289" s="1"/>
  <c r="L289" s="1"/>
  <c r="N289" s="1"/>
  <c r="E309"/>
  <c r="H309" s="1"/>
  <c r="J309" s="1"/>
  <c r="L309" s="1"/>
  <c r="N309" s="1"/>
  <c r="E330"/>
  <c r="H330" s="1"/>
  <c r="J330" s="1"/>
  <c r="L330" s="1"/>
  <c r="N330" s="1"/>
  <c r="E30"/>
  <c r="H30" s="1"/>
  <c r="E304"/>
  <c r="H304" s="1"/>
  <c r="J304" s="1"/>
  <c r="L304" s="1"/>
  <c r="N304" s="1"/>
  <c r="E348"/>
  <c r="H348" s="1"/>
  <c r="J348" s="1"/>
  <c r="L348" s="1"/>
  <c r="N348" s="1"/>
  <c r="H384" i="74"/>
  <c r="H383" s="1"/>
  <c r="H382" s="1"/>
  <c r="H372" s="1"/>
  <c r="G305"/>
  <c r="G304" s="1"/>
  <c r="G303" s="1"/>
  <c r="G291" s="1"/>
  <c r="G290" s="1"/>
  <c r="G12" s="1"/>
  <c r="D93" i="2"/>
  <c r="E93" s="1"/>
  <c r="G93" s="1"/>
  <c r="L158" i="36" l="1"/>
  <c r="N158" s="1"/>
  <c r="L142"/>
  <c r="N142" s="1"/>
  <c r="L125"/>
  <c r="N125" s="1"/>
  <c r="L88"/>
  <c r="N88" s="1"/>
  <c r="L134"/>
  <c r="N134" s="1"/>
  <c r="L126"/>
  <c r="N126" s="1"/>
  <c r="L80"/>
  <c r="N80" s="1"/>
  <c r="I93" i="2"/>
  <c r="H263" i="36"/>
  <c r="J263" s="1"/>
  <c r="L263" s="1"/>
  <c r="N263" s="1"/>
  <c r="E262"/>
  <c r="J116"/>
  <c r="J30"/>
  <c r="L30" s="1"/>
  <c r="N30" s="1"/>
  <c r="E166"/>
  <c r="H166" s="1"/>
  <c r="J166" s="1"/>
  <c r="H167"/>
  <c r="J167" s="1"/>
  <c r="L167" s="1"/>
  <c r="N167" s="1"/>
  <c r="E153"/>
  <c r="H153" s="1"/>
  <c r="J153" s="1"/>
  <c r="H154"/>
  <c r="J154" s="1"/>
  <c r="E195"/>
  <c r="H195" s="1"/>
  <c r="J195" s="1"/>
  <c r="L195" s="1"/>
  <c r="N195" s="1"/>
  <c r="H196"/>
  <c r="J196" s="1"/>
  <c r="L196" s="1"/>
  <c r="N196" s="1"/>
  <c r="H226"/>
  <c r="J226" s="1"/>
  <c r="L226" s="1"/>
  <c r="N226" s="1"/>
  <c r="E225"/>
  <c r="E13"/>
  <c r="H13" s="1"/>
  <c r="E113"/>
  <c r="H113" s="1"/>
  <c r="E303"/>
  <c r="H303" s="1"/>
  <c r="J303" s="1"/>
  <c r="L303" s="1"/>
  <c r="N303" s="1"/>
  <c r="H221" i="74"/>
  <c r="H239"/>
  <c r="H238" s="1"/>
  <c r="H242"/>
  <c r="H241" s="1"/>
  <c r="I19"/>
  <c r="AA19" s="1"/>
  <c r="AC19" s="1"/>
  <c r="AE19" s="1"/>
  <c r="I22"/>
  <c r="AA22" s="1"/>
  <c r="AC22" s="1"/>
  <c r="AE22" s="1"/>
  <c r="I27"/>
  <c r="AA27" s="1"/>
  <c r="AC27" s="1"/>
  <c r="AE27" s="1"/>
  <c r="I29"/>
  <c r="AA29" s="1"/>
  <c r="AC29" s="1"/>
  <c r="AE29" s="1"/>
  <c r="I35"/>
  <c r="AA35" s="1"/>
  <c r="AC35" s="1"/>
  <c r="AE35" s="1"/>
  <c r="I39"/>
  <c r="AA39" s="1"/>
  <c r="AC39" s="1"/>
  <c r="AE39" s="1"/>
  <c r="I43"/>
  <c r="AA43" s="1"/>
  <c r="AC43" s="1"/>
  <c r="AE43" s="1"/>
  <c r="I45"/>
  <c r="AA45" s="1"/>
  <c r="AC45" s="1"/>
  <c r="AE45" s="1"/>
  <c r="I47"/>
  <c r="AA47" s="1"/>
  <c r="AC47" s="1"/>
  <c r="AE47" s="1"/>
  <c r="I52"/>
  <c r="AA52" s="1"/>
  <c r="AC52" s="1"/>
  <c r="AE52" s="1"/>
  <c r="I54"/>
  <c r="AA54" s="1"/>
  <c r="AC54" s="1"/>
  <c r="AE54" s="1"/>
  <c r="I58"/>
  <c r="AA58" s="1"/>
  <c r="AC58" s="1"/>
  <c r="AE58" s="1"/>
  <c r="I60"/>
  <c r="AA60" s="1"/>
  <c r="AC60" s="1"/>
  <c r="AE60" s="1"/>
  <c r="I61"/>
  <c r="AA61" s="1"/>
  <c r="AC61" s="1"/>
  <c r="AE61" s="1"/>
  <c r="I62"/>
  <c r="AA62" s="1"/>
  <c r="AC62" s="1"/>
  <c r="AE62" s="1"/>
  <c r="I64"/>
  <c r="AA64" s="1"/>
  <c r="AC64" s="1"/>
  <c r="AE64" s="1"/>
  <c r="I65"/>
  <c r="AA65" s="1"/>
  <c r="AC65" s="1"/>
  <c r="AE65" s="1"/>
  <c r="I70"/>
  <c r="AA70" s="1"/>
  <c r="AC70" s="1"/>
  <c r="AE70" s="1"/>
  <c r="I71"/>
  <c r="AA71" s="1"/>
  <c r="AC71" s="1"/>
  <c r="AE71" s="1"/>
  <c r="I76"/>
  <c r="AA76" s="1"/>
  <c r="AC76" s="1"/>
  <c r="AE76" s="1"/>
  <c r="I80"/>
  <c r="AA80" s="1"/>
  <c r="AC80" s="1"/>
  <c r="AE80" s="1"/>
  <c r="I84"/>
  <c r="AA84" s="1"/>
  <c r="AC84" s="1"/>
  <c r="AE84" s="1"/>
  <c r="I88"/>
  <c r="AA88" s="1"/>
  <c r="AC88" s="1"/>
  <c r="AE88" s="1"/>
  <c r="I90"/>
  <c r="AA90" s="1"/>
  <c r="AC90" s="1"/>
  <c r="AE90" s="1"/>
  <c r="I91"/>
  <c r="AA91" s="1"/>
  <c r="AC91" s="1"/>
  <c r="AE91" s="1"/>
  <c r="I96"/>
  <c r="AA96" s="1"/>
  <c r="AC96" s="1"/>
  <c r="AE96" s="1"/>
  <c r="I100"/>
  <c r="AA100" s="1"/>
  <c r="AC100" s="1"/>
  <c r="AE100" s="1"/>
  <c r="I103"/>
  <c r="AA103" s="1"/>
  <c r="AC103" s="1"/>
  <c r="AE103" s="1"/>
  <c r="I108"/>
  <c r="AA108" s="1"/>
  <c r="AC108" s="1"/>
  <c r="AE108" s="1"/>
  <c r="I113"/>
  <c r="AA113" s="1"/>
  <c r="AC113" s="1"/>
  <c r="AE113" s="1"/>
  <c r="I114"/>
  <c r="AA114" s="1"/>
  <c r="AC114" s="1"/>
  <c r="AE114" s="1"/>
  <c r="I116"/>
  <c r="AA116" s="1"/>
  <c r="AC116" s="1"/>
  <c r="AE116" s="1"/>
  <c r="I117"/>
  <c r="AA117" s="1"/>
  <c r="AC117" s="1"/>
  <c r="AE117" s="1"/>
  <c r="I118"/>
  <c r="AA118" s="1"/>
  <c r="AC118" s="1"/>
  <c r="AE118" s="1"/>
  <c r="I119"/>
  <c r="AA119" s="1"/>
  <c r="AC119" s="1"/>
  <c r="AE119" s="1"/>
  <c r="I120"/>
  <c r="AA120" s="1"/>
  <c r="AC120" s="1"/>
  <c r="AE120" s="1"/>
  <c r="I122"/>
  <c r="AA122" s="1"/>
  <c r="AC122" s="1"/>
  <c r="AE122" s="1"/>
  <c r="I129"/>
  <c r="AA129" s="1"/>
  <c r="AC129" s="1"/>
  <c r="AE129" s="1"/>
  <c r="I133"/>
  <c r="AA133" s="1"/>
  <c r="AC133" s="1"/>
  <c r="AE133" s="1"/>
  <c r="I134"/>
  <c r="AA134" s="1"/>
  <c r="AC134" s="1"/>
  <c r="AE134" s="1"/>
  <c r="I139"/>
  <c r="AA139" s="1"/>
  <c r="AC139" s="1"/>
  <c r="AE139" s="1"/>
  <c r="I142"/>
  <c r="AA142" s="1"/>
  <c r="AC142" s="1"/>
  <c r="AE142" s="1"/>
  <c r="I148"/>
  <c r="AA148" s="1"/>
  <c r="AC148" s="1"/>
  <c r="AE148" s="1"/>
  <c r="I154"/>
  <c r="AA154" s="1"/>
  <c r="AC154" s="1"/>
  <c r="AE154" s="1"/>
  <c r="I160"/>
  <c r="AA160" s="1"/>
  <c r="AC160" s="1"/>
  <c r="AE160" s="1"/>
  <c r="I162"/>
  <c r="AA162" s="1"/>
  <c r="AC162" s="1"/>
  <c r="AE162" s="1"/>
  <c r="I165"/>
  <c r="AA165" s="1"/>
  <c r="AC165" s="1"/>
  <c r="AE165" s="1"/>
  <c r="I167"/>
  <c r="AA167" s="1"/>
  <c r="AC167" s="1"/>
  <c r="AE167" s="1"/>
  <c r="I168"/>
  <c r="AA168" s="1"/>
  <c r="AC168" s="1"/>
  <c r="AE168" s="1"/>
  <c r="I170"/>
  <c r="AA170" s="1"/>
  <c r="AC170" s="1"/>
  <c r="AE170" s="1"/>
  <c r="I177"/>
  <c r="AA177" s="1"/>
  <c r="AC177" s="1"/>
  <c r="AE177" s="1"/>
  <c r="I181"/>
  <c r="AA181" s="1"/>
  <c r="AC181" s="1"/>
  <c r="AE181" s="1"/>
  <c r="I182"/>
  <c r="AA182" s="1"/>
  <c r="AC182" s="1"/>
  <c r="AE182" s="1"/>
  <c r="I187"/>
  <c r="AA187" s="1"/>
  <c r="AC187" s="1"/>
  <c r="AE187" s="1"/>
  <c r="I198"/>
  <c r="AA198" s="1"/>
  <c r="AC198" s="1"/>
  <c r="AE198" s="1"/>
  <c r="I199"/>
  <c r="AA199" s="1"/>
  <c r="AC199" s="1"/>
  <c r="AE199" s="1"/>
  <c r="I200"/>
  <c r="AA200" s="1"/>
  <c r="AC200" s="1"/>
  <c r="AE200" s="1"/>
  <c r="I218"/>
  <c r="AA218" s="1"/>
  <c r="AC218" s="1"/>
  <c r="AE218" s="1"/>
  <c r="I219"/>
  <c r="AA219" s="1"/>
  <c r="AC219" s="1"/>
  <c r="AE219" s="1"/>
  <c r="I231"/>
  <c r="AA231" s="1"/>
  <c r="AC231" s="1"/>
  <c r="AE231" s="1"/>
  <c r="I233"/>
  <c r="AA233" s="1"/>
  <c r="AC233" s="1"/>
  <c r="AE233" s="1"/>
  <c r="I235"/>
  <c r="AA235" s="1"/>
  <c r="AC235" s="1"/>
  <c r="AE235" s="1"/>
  <c r="I240"/>
  <c r="AA240" s="1"/>
  <c r="AC240" s="1"/>
  <c r="AE240" s="1"/>
  <c r="I245"/>
  <c r="AA245" s="1"/>
  <c r="AC245" s="1"/>
  <c r="AE245" s="1"/>
  <c r="I250"/>
  <c r="AA250" s="1"/>
  <c r="AC250" s="1"/>
  <c r="AE250" s="1"/>
  <c r="I254"/>
  <c r="AA254" s="1"/>
  <c r="AC254" s="1"/>
  <c r="AE254" s="1"/>
  <c r="I255"/>
  <c r="AA255" s="1"/>
  <c r="AC255" s="1"/>
  <c r="AE255" s="1"/>
  <c r="I266"/>
  <c r="AA266" s="1"/>
  <c r="AC266" s="1"/>
  <c r="AE266" s="1"/>
  <c r="I273"/>
  <c r="AA273" s="1"/>
  <c r="AC273" s="1"/>
  <c r="AE273" s="1"/>
  <c r="I277"/>
  <c r="AA277" s="1"/>
  <c r="AC277" s="1"/>
  <c r="AE277" s="1"/>
  <c r="I278"/>
  <c r="AA278" s="1"/>
  <c r="AC278" s="1"/>
  <c r="AE278" s="1"/>
  <c r="I283"/>
  <c r="AA283" s="1"/>
  <c r="AC283" s="1"/>
  <c r="AE283" s="1"/>
  <c r="I285"/>
  <c r="AA285" s="1"/>
  <c r="AC285" s="1"/>
  <c r="AE285" s="1"/>
  <c r="I289"/>
  <c r="AA289" s="1"/>
  <c r="AC289" s="1"/>
  <c r="AE289" s="1"/>
  <c r="I300"/>
  <c r="AA300" s="1"/>
  <c r="AC300" s="1"/>
  <c r="AE300" s="1"/>
  <c r="I301"/>
  <c r="AA301" s="1"/>
  <c r="AC301" s="1"/>
  <c r="AE301" s="1"/>
  <c r="I302"/>
  <c r="AA302" s="1"/>
  <c r="AC302" s="1"/>
  <c r="AE302" s="1"/>
  <c r="I323"/>
  <c r="AA323" s="1"/>
  <c r="AC323" s="1"/>
  <c r="AE323" s="1"/>
  <c r="I325"/>
  <c r="AA325" s="1"/>
  <c r="AC325" s="1"/>
  <c r="AE325" s="1"/>
  <c r="I330"/>
  <c r="AA330" s="1"/>
  <c r="AC330" s="1"/>
  <c r="AE330" s="1"/>
  <c r="I331"/>
  <c r="AA331" s="1"/>
  <c r="AC331" s="1"/>
  <c r="AE331" s="1"/>
  <c r="I335"/>
  <c r="AA335" s="1"/>
  <c r="AC335" s="1"/>
  <c r="AE335" s="1"/>
  <c r="I339"/>
  <c r="AA339" s="1"/>
  <c r="AC339" s="1"/>
  <c r="AE339" s="1"/>
  <c r="I351"/>
  <c r="AA351" s="1"/>
  <c r="AC351" s="1"/>
  <c r="AE351" s="1"/>
  <c r="I357"/>
  <c r="AA357" s="1"/>
  <c r="AC357" s="1"/>
  <c r="AE357" s="1"/>
  <c r="I363"/>
  <c r="AA363" s="1"/>
  <c r="AC363" s="1"/>
  <c r="AE363" s="1"/>
  <c r="I365"/>
  <c r="AA365" s="1"/>
  <c r="AC365" s="1"/>
  <c r="AE365" s="1"/>
  <c r="I369"/>
  <c r="AA369" s="1"/>
  <c r="AC369" s="1"/>
  <c r="AE369" s="1"/>
  <c r="I370"/>
  <c r="AA370" s="1"/>
  <c r="AC370" s="1"/>
  <c r="AE370" s="1"/>
  <c r="I371"/>
  <c r="AA371" s="1"/>
  <c r="AC371" s="1"/>
  <c r="AE371" s="1"/>
  <c r="I379"/>
  <c r="AA379" s="1"/>
  <c r="I380"/>
  <c r="AA380" s="1"/>
  <c r="I381"/>
  <c r="AA381" s="1"/>
  <c r="I404"/>
  <c r="AA404" s="1"/>
  <c r="I406"/>
  <c r="AA406" s="1"/>
  <c r="I407"/>
  <c r="AA407" s="1"/>
  <c r="I411"/>
  <c r="AA411" s="1"/>
  <c r="I415"/>
  <c r="AA415" s="1"/>
  <c r="I419"/>
  <c r="AA419" s="1"/>
  <c r="I420"/>
  <c r="D65" i="2"/>
  <c r="D83"/>
  <c r="D81" s="1"/>
  <c r="D64" s="1"/>
  <c r="F115" i="74"/>
  <c r="I115" s="1"/>
  <c r="AA115" s="1"/>
  <c r="AC115" s="1"/>
  <c r="AE115" s="1"/>
  <c r="F112"/>
  <c r="I112" s="1"/>
  <c r="AA112" s="1"/>
  <c r="AC112" s="1"/>
  <c r="AE112" s="1"/>
  <c r="L154" i="36" l="1"/>
  <c r="N154" s="1"/>
  <c r="L153"/>
  <c r="N153" s="1"/>
  <c r="L166"/>
  <c r="N166" s="1"/>
  <c r="L116"/>
  <c r="N116" s="1"/>
  <c r="AC415" i="74"/>
  <c r="AE415" s="1"/>
  <c r="AC407"/>
  <c r="AE407" s="1"/>
  <c r="AC404"/>
  <c r="AE404" s="1"/>
  <c r="AC380"/>
  <c r="AE380" s="1"/>
  <c r="AC419"/>
  <c r="AE419" s="1"/>
  <c r="AC411"/>
  <c r="AE411" s="1"/>
  <c r="AC406"/>
  <c r="AE406" s="1"/>
  <c r="AC381"/>
  <c r="AE381" s="1"/>
  <c r="AC379"/>
  <c r="AE379" s="1"/>
  <c r="H262" i="36"/>
  <c r="J262" s="1"/>
  <c r="L262" s="1"/>
  <c r="N262" s="1"/>
  <c r="E261"/>
  <c r="J113"/>
  <c r="J13"/>
  <c r="H225"/>
  <c r="J225" s="1"/>
  <c r="L225" s="1"/>
  <c r="N225" s="1"/>
  <c r="E194"/>
  <c r="H194" s="1"/>
  <c r="J194" s="1"/>
  <c r="L194" s="1"/>
  <c r="N194" s="1"/>
  <c r="H220" i="74"/>
  <c r="H201" s="1"/>
  <c r="H237"/>
  <c r="H226" s="1"/>
  <c r="D100" i="2"/>
  <c r="F53" i="74"/>
  <c r="I53" s="1"/>
  <c r="AA53" s="1"/>
  <c r="AC53" s="1"/>
  <c r="AE53" s="1"/>
  <c r="L13" i="36" l="1"/>
  <c r="N13" s="1"/>
  <c r="L113"/>
  <c r="N113" s="1"/>
  <c r="H261"/>
  <c r="J261" s="1"/>
  <c r="L261" s="1"/>
  <c r="N261" s="1"/>
  <c r="E260"/>
  <c r="H260" s="1"/>
  <c r="J260" s="1"/>
  <c r="L260" s="1"/>
  <c r="N260" s="1"/>
  <c r="H12" i="74"/>
  <c r="F34"/>
  <c r="E12" i="36" l="1"/>
  <c r="H12" s="1"/>
  <c r="J12" s="1"/>
  <c r="L12" s="1"/>
  <c r="N12" s="1"/>
  <c r="F33" i="74"/>
  <c r="I34"/>
  <c r="AA34" s="1"/>
  <c r="AC34" s="1"/>
  <c r="AE34" s="1"/>
  <c r="I33" l="1"/>
  <c r="AA33" s="1"/>
  <c r="AC33" s="1"/>
  <c r="AE33" s="1"/>
  <c r="F322"/>
  <c r="I322" s="1"/>
  <c r="AA322" s="1"/>
  <c r="AC322" s="1"/>
  <c r="AE322" s="1"/>
  <c r="F221" l="1"/>
  <c r="F314"/>
  <c r="I314" s="1"/>
  <c r="AA314" s="1"/>
  <c r="AC314" s="1"/>
  <c r="AE314" s="1"/>
  <c r="F311" l="1"/>
  <c r="F309" s="1"/>
  <c r="I309" s="1"/>
  <c r="AA309" s="1"/>
  <c r="AC309" s="1"/>
  <c r="AE309" s="1"/>
  <c r="I221"/>
  <c r="AA221" s="1"/>
  <c r="AC221" s="1"/>
  <c r="AE221" s="1"/>
  <c r="F220"/>
  <c r="I220" s="1"/>
  <c r="AA220" s="1"/>
  <c r="AC220" s="1"/>
  <c r="AE220" s="1"/>
  <c r="F390"/>
  <c r="I390" s="1"/>
  <c r="AA390" s="1"/>
  <c r="AC390" l="1"/>
  <c r="AE390" s="1"/>
  <c r="I311"/>
  <c r="AA311" s="1"/>
  <c r="AC311" s="1"/>
  <c r="AE311" s="1"/>
  <c r="F306"/>
  <c r="F296"/>
  <c r="I296" s="1"/>
  <c r="AA296" s="1"/>
  <c r="AC296" s="1"/>
  <c r="AE296" s="1"/>
  <c r="F244"/>
  <c r="F232"/>
  <c r="I232" s="1"/>
  <c r="AA232" s="1"/>
  <c r="AC232" s="1"/>
  <c r="AE232" s="1"/>
  <c r="F234"/>
  <c r="I234" s="1"/>
  <c r="AA234" s="1"/>
  <c r="AC234" s="1"/>
  <c r="AE234" s="1"/>
  <c r="F305" l="1"/>
  <c r="I305" s="1"/>
  <c r="AA305" s="1"/>
  <c r="AC305" s="1"/>
  <c r="AE305" s="1"/>
  <c r="I306"/>
  <c r="AA306" s="1"/>
  <c r="AC306" s="1"/>
  <c r="AE306" s="1"/>
  <c r="F243"/>
  <c r="I243" s="1"/>
  <c r="AA243" s="1"/>
  <c r="AC243" s="1"/>
  <c r="AE243" s="1"/>
  <c r="I244"/>
  <c r="AA244" s="1"/>
  <c r="AC244" s="1"/>
  <c r="AE244" s="1"/>
  <c r="F253"/>
  <c r="F214"/>
  <c r="F131"/>
  <c r="I131" s="1"/>
  <c r="AA131" s="1"/>
  <c r="AC131" s="1"/>
  <c r="AE131" s="1"/>
  <c r="F128"/>
  <c r="I128" s="1"/>
  <c r="AA128" s="1"/>
  <c r="AC128" s="1"/>
  <c r="AE128" s="1"/>
  <c r="F418"/>
  <c r="I418" s="1"/>
  <c r="AA418" s="1"/>
  <c r="F414"/>
  <c r="I414" s="1"/>
  <c r="AA414" s="1"/>
  <c r="F410"/>
  <c r="F405"/>
  <c r="I405" s="1"/>
  <c r="AA405" s="1"/>
  <c r="F403"/>
  <c r="I403" s="1"/>
  <c r="AA403" s="1"/>
  <c r="F396"/>
  <c r="F388"/>
  <c r="I388" s="1"/>
  <c r="AA388" s="1"/>
  <c r="F386"/>
  <c r="F378"/>
  <c r="F368"/>
  <c r="F364"/>
  <c r="I364" s="1"/>
  <c r="AA364" s="1"/>
  <c r="AC364" s="1"/>
  <c r="AE364" s="1"/>
  <c r="F362"/>
  <c r="I362" s="1"/>
  <c r="AA362" s="1"/>
  <c r="AC362" s="1"/>
  <c r="AE362" s="1"/>
  <c r="F356"/>
  <c r="F350"/>
  <c r="F344"/>
  <c r="F338"/>
  <c r="I338" s="1"/>
  <c r="AA338" s="1"/>
  <c r="AC338" s="1"/>
  <c r="AE338" s="1"/>
  <c r="F334"/>
  <c r="I334" s="1"/>
  <c r="AA334" s="1"/>
  <c r="AC334" s="1"/>
  <c r="AE334" s="1"/>
  <c r="F329"/>
  <c r="F324"/>
  <c r="I324" s="1"/>
  <c r="AA324" s="1"/>
  <c r="AC324" s="1"/>
  <c r="AE324" s="1"/>
  <c r="F304"/>
  <c r="F299"/>
  <c r="I299" s="1"/>
  <c r="AA299" s="1"/>
  <c r="AC299" s="1"/>
  <c r="AE299" s="1"/>
  <c r="F288"/>
  <c r="F284"/>
  <c r="I284" s="1"/>
  <c r="AA284" s="1"/>
  <c r="AC284" s="1"/>
  <c r="AE284" s="1"/>
  <c r="F282"/>
  <c r="F276"/>
  <c r="F272"/>
  <c r="F265"/>
  <c r="F261" s="1"/>
  <c r="I261" s="1"/>
  <c r="AA261" s="1"/>
  <c r="AC261" s="1"/>
  <c r="AE261" s="1"/>
  <c r="F258"/>
  <c r="F256"/>
  <c r="F249"/>
  <c r="F239"/>
  <c r="F230"/>
  <c r="F217"/>
  <c r="F216" s="1"/>
  <c r="F208"/>
  <c r="I208" s="1"/>
  <c r="AA208" s="1"/>
  <c r="AC208" s="1"/>
  <c r="AE208" s="1"/>
  <c r="F205"/>
  <c r="I205" s="1"/>
  <c r="AA205" s="1"/>
  <c r="AC205" s="1"/>
  <c r="AE205" s="1"/>
  <c r="F197"/>
  <c r="F186"/>
  <c r="F180"/>
  <c r="I180" s="1"/>
  <c r="AA180" s="1"/>
  <c r="AC180" s="1"/>
  <c r="AE180" s="1"/>
  <c r="F176"/>
  <c r="F166"/>
  <c r="I166" s="1"/>
  <c r="AA166" s="1"/>
  <c r="AC166" s="1"/>
  <c r="AE166" s="1"/>
  <c r="F164"/>
  <c r="F161"/>
  <c r="I161" s="1"/>
  <c r="AA161" s="1"/>
  <c r="AC161" s="1"/>
  <c r="AE161" s="1"/>
  <c r="F159"/>
  <c r="I159" s="1"/>
  <c r="AA159" s="1"/>
  <c r="AC159" s="1"/>
  <c r="AE159" s="1"/>
  <c r="F153"/>
  <c r="F147"/>
  <c r="F141"/>
  <c r="I141" s="1"/>
  <c r="AA141" s="1"/>
  <c r="AC141" s="1"/>
  <c r="AE141" s="1"/>
  <c r="F138"/>
  <c r="I138" s="1"/>
  <c r="AA138" s="1"/>
  <c r="AC138" s="1"/>
  <c r="AE138" s="1"/>
  <c r="F121"/>
  <c r="I121" s="1"/>
  <c r="AA121" s="1"/>
  <c r="AC121" s="1"/>
  <c r="AE121" s="1"/>
  <c r="F111"/>
  <c r="I111" s="1"/>
  <c r="AA111" s="1"/>
  <c r="AC111" s="1"/>
  <c r="AE111" s="1"/>
  <c r="F107"/>
  <c r="F102"/>
  <c r="F99"/>
  <c r="F95"/>
  <c r="F87"/>
  <c r="F83"/>
  <c r="F79"/>
  <c r="F75"/>
  <c r="F69"/>
  <c r="F63"/>
  <c r="I63" s="1"/>
  <c r="AA63" s="1"/>
  <c r="AC63" s="1"/>
  <c r="AE63" s="1"/>
  <c r="F59"/>
  <c r="I59" s="1"/>
  <c r="AA59" s="1"/>
  <c r="AC59" s="1"/>
  <c r="AE59" s="1"/>
  <c r="F57"/>
  <c r="I57" s="1"/>
  <c r="AA57" s="1"/>
  <c r="AC57" s="1"/>
  <c r="AE57" s="1"/>
  <c r="F51"/>
  <c r="F46"/>
  <c r="I46" s="1"/>
  <c r="AA46" s="1"/>
  <c r="AC46" s="1"/>
  <c r="AE46" s="1"/>
  <c r="F42"/>
  <c r="I42" s="1"/>
  <c r="AA42" s="1"/>
  <c r="F38"/>
  <c r="I38" s="1"/>
  <c r="AA38" s="1"/>
  <c r="AC38" s="1"/>
  <c r="AE38" s="1"/>
  <c r="F28"/>
  <c r="I28" s="1"/>
  <c r="AA28" s="1"/>
  <c r="AC28" s="1"/>
  <c r="AE28" s="1"/>
  <c r="F26"/>
  <c r="F21"/>
  <c r="I21" s="1"/>
  <c r="AA21" s="1"/>
  <c r="AC21" s="1"/>
  <c r="AE21" s="1"/>
  <c r="F18"/>
  <c r="AE42" l="1"/>
  <c r="AC42"/>
  <c r="AC388"/>
  <c r="AE388" s="1"/>
  <c r="AC403"/>
  <c r="AE403" s="1"/>
  <c r="AC418"/>
  <c r="AE418" s="1"/>
  <c r="AC405"/>
  <c r="AE405" s="1"/>
  <c r="AC414"/>
  <c r="AE414" s="1"/>
  <c r="F37"/>
  <c r="I37" s="1"/>
  <c r="AA37" s="1"/>
  <c r="AC37" s="1"/>
  <c r="AE37" s="1"/>
  <c r="I256"/>
  <c r="AA256" s="1"/>
  <c r="AC256" s="1"/>
  <c r="AE256" s="1"/>
  <c r="I258"/>
  <c r="AA258" s="1"/>
  <c r="AC258" s="1"/>
  <c r="AE258" s="1"/>
  <c r="F25"/>
  <c r="I26"/>
  <c r="AA26" s="1"/>
  <c r="AC26" s="1"/>
  <c r="AE26" s="1"/>
  <c r="F163"/>
  <c r="I163" s="1"/>
  <c r="AA163" s="1"/>
  <c r="AC163" s="1"/>
  <c r="AE163" s="1"/>
  <c r="I164"/>
  <c r="AA164" s="1"/>
  <c r="AC164" s="1"/>
  <c r="AE164" s="1"/>
  <c r="F229"/>
  <c r="I230"/>
  <c r="AA230" s="1"/>
  <c r="AC230" s="1"/>
  <c r="AE230" s="1"/>
  <c r="F248"/>
  <c r="I249"/>
  <c r="AA249" s="1"/>
  <c r="AC249" s="1"/>
  <c r="AE249" s="1"/>
  <c r="F257"/>
  <c r="F262"/>
  <c r="I262" s="1"/>
  <c r="AA262" s="1"/>
  <c r="AC262" s="1"/>
  <c r="AE262" s="1"/>
  <c r="I265"/>
  <c r="AA265" s="1"/>
  <c r="AC265" s="1"/>
  <c r="AE265" s="1"/>
  <c r="F275"/>
  <c r="I275" s="1"/>
  <c r="AA275" s="1"/>
  <c r="AC275" s="1"/>
  <c r="AE275" s="1"/>
  <c r="I276"/>
  <c r="AA276" s="1"/>
  <c r="AC276" s="1"/>
  <c r="AE276" s="1"/>
  <c r="F377"/>
  <c r="I378"/>
  <c r="AA378" s="1"/>
  <c r="F252"/>
  <c r="I252" s="1"/>
  <c r="AA252" s="1"/>
  <c r="AC252" s="1"/>
  <c r="AE252" s="1"/>
  <c r="I253"/>
  <c r="AA253" s="1"/>
  <c r="AC253" s="1"/>
  <c r="AE253" s="1"/>
  <c r="F137"/>
  <c r="F140"/>
  <c r="I140" s="1"/>
  <c r="AA140" s="1"/>
  <c r="AC140" s="1"/>
  <c r="AE140" s="1"/>
  <c r="F17"/>
  <c r="I17" s="1"/>
  <c r="AA17" s="1"/>
  <c r="AC17" s="1"/>
  <c r="AE17" s="1"/>
  <c r="I18"/>
  <c r="AA18" s="1"/>
  <c r="AC18" s="1"/>
  <c r="AE18" s="1"/>
  <c r="F152"/>
  <c r="I153"/>
  <c r="AA153" s="1"/>
  <c r="AC153" s="1"/>
  <c r="AE153" s="1"/>
  <c r="I216"/>
  <c r="AA216" s="1"/>
  <c r="AC216" s="1"/>
  <c r="AE216" s="1"/>
  <c r="I217"/>
  <c r="AA217" s="1"/>
  <c r="AC217" s="1"/>
  <c r="AE217" s="1"/>
  <c r="F238"/>
  <c r="I239"/>
  <c r="AA239" s="1"/>
  <c r="AC239" s="1"/>
  <c r="AE239" s="1"/>
  <c r="F270"/>
  <c r="I270" s="1"/>
  <c r="AA270" s="1"/>
  <c r="AC270" s="1"/>
  <c r="AE270" s="1"/>
  <c r="I272"/>
  <c r="AA272" s="1"/>
  <c r="AC272" s="1"/>
  <c r="AE272" s="1"/>
  <c r="F281"/>
  <c r="I282"/>
  <c r="AA282" s="1"/>
  <c r="AC282" s="1"/>
  <c r="AE282" s="1"/>
  <c r="F286"/>
  <c r="I286" s="1"/>
  <c r="AA286" s="1"/>
  <c r="AC286" s="1"/>
  <c r="AE286" s="1"/>
  <c r="I288"/>
  <c r="AA288" s="1"/>
  <c r="AC288" s="1"/>
  <c r="AE288" s="1"/>
  <c r="F303"/>
  <c r="I303" s="1"/>
  <c r="AA303" s="1"/>
  <c r="AC303" s="1"/>
  <c r="AE303" s="1"/>
  <c r="I304"/>
  <c r="AA304" s="1"/>
  <c r="AC304" s="1"/>
  <c r="AE304" s="1"/>
  <c r="F385"/>
  <c r="I385" s="1"/>
  <c r="AA385" s="1"/>
  <c r="I386"/>
  <c r="AA386" s="1"/>
  <c r="F395"/>
  <c r="I395" s="1"/>
  <c r="AA395" s="1"/>
  <c r="I396"/>
  <c r="AA396" s="1"/>
  <c r="F213"/>
  <c r="I213" s="1"/>
  <c r="AA213" s="1"/>
  <c r="AC213" s="1"/>
  <c r="AE213" s="1"/>
  <c r="I214"/>
  <c r="AA214" s="1"/>
  <c r="AC214" s="1"/>
  <c r="AE214" s="1"/>
  <c r="F355"/>
  <c r="I355" s="1"/>
  <c r="AA355" s="1"/>
  <c r="AC355" s="1"/>
  <c r="AE355" s="1"/>
  <c r="I356"/>
  <c r="AA356" s="1"/>
  <c r="AC356" s="1"/>
  <c r="AE356" s="1"/>
  <c r="F196"/>
  <c r="I196" s="1"/>
  <c r="AA196" s="1"/>
  <c r="AC196" s="1"/>
  <c r="AE196" s="1"/>
  <c r="I197"/>
  <c r="AA197" s="1"/>
  <c r="AC197" s="1"/>
  <c r="AE197" s="1"/>
  <c r="F175"/>
  <c r="I176"/>
  <c r="AA176" s="1"/>
  <c r="AC176" s="1"/>
  <c r="AE176" s="1"/>
  <c r="F185"/>
  <c r="I186"/>
  <c r="AA186" s="1"/>
  <c r="AC186" s="1"/>
  <c r="AE186" s="1"/>
  <c r="I137"/>
  <c r="AA137" s="1"/>
  <c r="AC137" s="1"/>
  <c r="AE137" s="1"/>
  <c r="F146"/>
  <c r="I146" s="1"/>
  <c r="AA146" s="1"/>
  <c r="AC146" s="1"/>
  <c r="AE146" s="1"/>
  <c r="I147"/>
  <c r="AA147" s="1"/>
  <c r="AC147" s="1"/>
  <c r="AE147" s="1"/>
  <c r="F74"/>
  <c r="I75"/>
  <c r="AA75" s="1"/>
  <c r="AC75" s="1"/>
  <c r="AE75" s="1"/>
  <c r="F82"/>
  <c r="I83"/>
  <c r="AA83" s="1"/>
  <c r="AC83" s="1"/>
  <c r="AE83" s="1"/>
  <c r="F94"/>
  <c r="I94" s="1"/>
  <c r="AA94" s="1"/>
  <c r="AC94" s="1"/>
  <c r="AE94" s="1"/>
  <c r="I95"/>
  <c r="AA95" s="1"/>
  <c r="AC95" s="1"/>
  <c r="AE95" s="1"/>
  <c r="F101"/>
  <c r="I101" s="1"/>
  <c r="AA101" s="1"/>
  <c r="AC101" s="1"/>
  <c r="AE101" s="1"/>
  <c r="I102"/>
  <c r="AA102" s="1"/>
  <c r="AC102" s="1"/>
  <c r="AE102" s="1"/>
  <c r="F50"/>
  <c r="I51"/>
  <c r="AA51" s="1"/>
  <c r="AC51" s="1"/>
  <c r="AE51" s="1"/>
  <c r="F68"/>
  <c r="F66" s="1"/>
  <c r="I66" s="1"/>
  <c r="AA66" s="1"/>
  <c r="AC66" s="1"/>
  <c r="AE66" s="1"/>
  <c r="I69"/>
  <c r="AA69" s="1"/>
  <c r="AC69" s="1"/>
  <c r="AE69" s="1"/>
  <c r="F78"/>
  <c r="I79"/>
  <c r="AA79" s="1"/>
  <c r="AC79" s="1"/>
  <c r="AE79" s="1"/>
  <c r="F86"/>
  <c r="I87"/>
  <c r="AA87" s="1"/>
  <c r="AC87" s="1"/>
  <c r="AE87" s="1"/>
  <c r="F98"/>
  <c r="I98" s="1"/>
  <c r="AA98" s="1"/>
  <c r="AC98" s="1"/>
  <c r="AE98" s="1"/>
  <c r="I99"/>
  <c r="AA99" s="1"/>
  <c r="AC99" s="1"/>
  <c r="AE99" s="1"/>
  <c r="F106"/>
  <c r="I107"/>
  <c r="AA107" s="1"/>
  <c r="AC107" s="1"/>
  <c r="AE107" s="1"/>
  <c r="F409"/>
  <c r="I409" s="1"/>
  <c r="AA409" s="1"/>
  <c r="I410"/>
  <c r="AA410" s="1"/>
  <c r="F367"/>
  <c r="I368"/>
  <c r="AA368" s="1"/>
  <c r="AC368" s="1"/>
  <c r="AE368" s="1"/>
  <c r="F343"/>
  <c r="I344"/>
  <c r="AA344" s="1"/>
  <c r="AC344" s="1"/>
  <c r="AE344" s="1"/>
  <c r="F328"/>
  <c r="I328" s="1"/>
  <c r="AA328" s="1"/>
  <c r="AC328" s="1"/>
  <c r="AE328" s="1"/>
  <c r="I329"/>
  <c r="AA329" s="1"/>
  <c r="AC329" s="1"/>
  <c r="AE329" s="1"/>
  <c r="F349"/>
  <c r="I350"/>
  <c r="AA350" s="1"/>
  <c r="AC350" s="1"/>
  <c r="AE350" s="1"/>
  <c r="F251"/>
  <c r="F93"/>
  <c r="F110"/>
  <c r="F295"/>
  <c r="F97"/>
  <c r="I97" s="1"/>
  <c r="AA97" s="1"/>
  <c r="AC97" s="1"/>
  <c r="AE97" s="1"/>
  <c r="F56"/>
  <c r="F354"/>
  <c r="F287"/>
  <c r="I287" s="1"/>
  <c r="AA287" s="1"/>
  <c r="AC287" s="1"/>
  <c r="AE287" s="1"/>
  <c r="F413"/>
  <c r="F127"/>
  <c r="F271"/>
  <c r="I271" s="1"/>
  <c r="AA271" s="1"/>
  <c r="AC271" s="1"/>
  <c r="AE271" s="1"/>
  <c r="F321"/>
  <c r="F150"/>
  <c r="F158"/>
  <c r="F333"/>
  <c r="F402"/>
  <c r="F327"/>
  <c r="I327" s="1"/>
  <c r="AA327" s="1"/>
  <c r="AC327" s="1"/>
  <c r="AE327" s="1"/>
  <c r="F204"/>
  <c r="F195"/>
  <c r="F145"/>
  <c r="I145" s="1"/>
  <c r="AA145" s="1"/>
  <c r="AC145" s="1"/>
  <c r="AE145" s="1"/>
  <c r="F144"/>
  <c r="F89"/>
  <c r="I89" s="1"/>
  <c r="AA89" s="1"/>
  <c r="AC89" s="1"/>
  <c r="AE89" s="1"/>
  <c r="F15"/>
  <c r="I15" s="1"/>
  <c r="AA15" s="1"/>
  <c r="AC15" s="1"/>
  <c r="AE15" s="1"/>
  <c r="C69" i="2"/>
  <c r="E69" s="1"/>
  <c r="G69" s="1"/>
  <c r="C58"/>
  <c r="AC410" i="74" l="1"/>
  <c r="AE410" s="1"/>
  <c r="AC395"/>
  <c r="AE395" s="1"/>
  <c r="AC385"/>
  <c r="AE385" s="1"/>
  <c r="AC409"/>
  <c r="AE409" s="1"/>
  <c r="AC396"/>
  <c r="AE396" s="1"/>
  <c r="AC386"/>
  <c r="AE386" s="1"/>
  <c r="AC378"/>
  <c r="AE378" s="1"/>
  <c r="F16"/>
  <c r="I16" s="1"/>
  <c r="AA16" s="1"/>
  <c r="AC16" s="1"/>
  <c r="AE16" s="1"/>
  <c r="F136"/>
  <c r="I136" s="1"/>
  <c r="AA136" s="1"/>
  <c r="AC136" s="1"/>
  <c r="AE136" s="1"/>
  <c r="F32"/>
  <c r="I257"/>
  <c r="AA257" s="1"/>
  <c r="AC257" s="1"/>
  <c r="AE257" s="1"/>
  <c r="I251"/>
  <c r="AA251" s="1"/>
  <c r="AC251" s="1"/>
  <c r="AE251" s="1"/>
  <c r="E58" i="2"/>
  <c r="G58" s="1"/>
  <c r="F212" i="74"/>
  <c r="I212" s="1"/>
  <c r="AA212" s="1"/>
  <c r="AC212" s="1"/>
  <c r="AE212" s="1"/>
  <c r="F203"/>
  <c r="I204"/>
  <c r="AA204" s="1"/>
  <c r="AC204" s="1"/>
  <c r="AE204" s="1"/>
  <c r="F280"/>
  <c r="I281"/>
  <c r="AA281" s="1"/>
  <c r="AC281" s="1"/>
  <c r="AE281" s="1"/>
  <c r="F237"/>
  <c r="I237" s="1"/>
  <c r="AA237" s="1"/>
  <c r="AC237" s="1"/>
  <c r="AE237" s="1"/>
  <c r="I238"/>
  <c r="AA238" s="1"/>
  <c r="AC238" s="1"/>
  <c r="AE238" s="1"/>
  <c r="F151"/>
  <c r="I151" s="1"/>
  <c r="AA151" s="1"/>
  <c r="AC151" s="1"/>
  <c r="AE151" s="1"/>
  <c r="I152"/>
  <c r="AA152" s="1"/>
  <c r="AC152" s="1"/>
  <c r="AE152" s="1"/>
  <c r="F376"/>
  <c r="I377"/>
  <c r="AA377" s="1"/>
  <c r="F247"/>
  <c r="I248"/>
  <c r="AA248" s="1"/>
  <c r="AC248" s="1"/>
  <c r="AE248" s="1"/>
  <c r="F228"/>
  <c r="I229"/>
  <c r="AA229" s="1"/>
  <c r="AC229" s="1"/>
  <c r="AE229" s="1"/>
  <c r="F24"/>
  <c r="I24" s="1"/>
  <c r="AA24" s="1"/>
  <c r="AC24" s="1"/>
  <c r="AE24" s="1"/>
  <c r="I25"/>
  <c r="AA25" s="1"/>
  <c r="AC25" s="1"/>
  <c r="AE25" s="1"/>
  <c r="F149"/>
  <c r="I149" s="1"/>
  <c r="AA149" s="1"/>
  <c r="AC149" s="1"/>
  <c r="AE149" s="1"/>
  <c r="I150"/>
  <c r="AA150" s="1"/>
  <c r="AC150" s="1"/>
  <c r="AE150" s="1"/>
  <c r="F384"/>
  <c r="I402"/>
  <c r="AA402" s="1"/>
  <c r="F157"/>
  <c r="I157" s="1"/>
  <c r="AA157" s="1"/>
  <c r="AC157" s="1"/>
  <c r="AE157" s="1"/>
  <c r="I158"/>
  <c r="AA158" s="1"/>
  <c r="AC158" s="1"/>
  <c r="AE158" s="1"/>
  <c r="F294"/>
  <c r="I295"/>
  <c r="AA295" s="1"/>
  <c r="AC295" s="1"/>
  <c r="AE295" s="1"/>
  <c r="F353"/>
  <c r="I353" s="1"/>
  <c r="AA353" s="1"/>
  <c r="AC353" s="1"/>
  <c r="AE353" s="1"/>
  <c r="I354"/>
  <c r="AA354" s="1"/>
  <c r="AC354" s="1"/>
  <c r="AE354" s="1"/>
  <c r="F194"/>
  <c r="I195"/>
  <c r="AA195" s="1"/>
  <c r="AC195" s="1"/>
  <c r="AE195" s="1"/>
  <c r="F184"/>
  <c r="I185"/>
  <c r="AA185" s="1"/>
  <c r="AC185" s="1"/>
  <c r="AE185" s="1"/>
  <c r="F174"/>
  <c r="I175"/>
  <c r="AA175" s="1"/>
  <c r="AC175" s="1"/>
  <c r="AE175" s="1"/>
  <c r="F143"/>
  <c r="I143" s="1"/>
  <c r="AA143" s="1"/>
  <c r="AC143" s="1"/>
  <c r="AE143" s="1"/>
  <c r="I144"/>
  <c r="AA144" s="1"/>
  <c r="AC144" s="1"/>
  <c r="AE144" s="1"/>
  <c r="F126"/>
  <c r="I127"/>
  <c r="AA127" s="1"/>
  <c r="AC127" s="1"/>
  <c r="AE127" s="1"/>
  <c r="F135"/>
  <c r="I135" s="1"/>
  <c r="AA135" s="1"/>
  <c r="AC135" s="1"/>
  <c r="AE135" s="1"/>
  <c r="F109"/>
  <c r="I110"/>
  <c r="AA110" s="1"/>
  <c r="AC110" s="1"/>
  <c r="AE110" s="1"/>
  <c r="F92"/>
  <c r="I92" s="1"/>
  <c r="AA92" s="1"/>
  <c r="AC92" s="1"/>
  <c r="AE92" s="1"/>
  <c r="I93"/>
  <c r="AA93" s="1"/>
  <c r="AC93" s="1"/>
  <c r="AE93" s="1"/>
  <c r="F105"/>
  <c r="I105" s="1"/>
  <c r="AA105" s="1"/>
  <c r="AC105" s="1"/>
  <c r="AE105" s="1"/>
  <c r="I106"/>
  <c r="AA106" s="1"/>
  <c r="AC106" s="1"/>
  <c r="AE106" s="1"/>
  <c r="F85"/>
  <c r="I85" s="1"/>
  <c r="AA85" s="1"/>
  <c r="AC85" s="1"/>
  <c r="AE85" s="1"/>
  <c r="I86"/>
  <c r="AA86" s="1"/>
  <c r="AC86" s="1"/>
  <c r="AE86" s="1"/>
  <c r="F77"/>
  <c r="I77" s="1"/>
  <c r="AA77" s="1"/>
  <c r="AC77" s="1"/>
  <c r="AE77" s="1"/>
  <c r="I78"/>
  <c r="AA78" s="1"/>
  <c r="AC78" s="1"/>
  <c r="AE78" s="1"/>
  <c r="F67"/>
  <c r="I67" s="1"/>
  <c r="AA67" s="1"/>
  <c r="AC67" s="1"/>
  <c r="AE67" s="1"/>
  <c r="I68"/>
  <c r="AA68" s="1"/>
  <c r="AC68" s="1"/>
  <c r="AE68" s="1"/>
  <c r="F49"/>
  <c r="I50"/>
  <c r="AA50" s="1"/>
  <c r="AC50" s="1"/>
  <c r="AE50" s="1"/>
  <c r="F81"/>
  <c r="I81" s="1"/>
  <c r="AA81" s="1"/>
  <c r="AC81" s="1"/>
  <c r="AE81" s="1"/>
  <c r="I82"/>
  <c r="AA82" s="1"/>
  <c r="AC82" s="1"/>
  <c r="AE82" s="1"/>
  <c r="F73"/>
  <c r="I74"/>
  <c r="AA74" s="1"/>
  <c r="AC74" s="1"/>
  <c r="AE74" s="1"/>
  <c r="F55"/>
  <c r="I55" s="1"/>
  <c r="AA55" s="1"/>
  <c r="AC55" s="1"/>
  <c r="AE55" s="1"/>
  <c r="I56"/>
  <c r="AA56" s="1"/>
  <c r="AC56" s="1"/>
  <c r="AE56" s="1"/>
  <c r="F155"/>
  <c r="I155" s="1"/>
  <c r="AA155" s="1"/>
  <c r="AC155" s="1"/>
  <c r="AE155" s="1"/>
  <c r="F412"/>
  <c r="I412" s="1"/>
  <c r="AA412" s="1"/>
  <c r="I413"/>
  <c r="AA413" s="1"/>
  <c r="F366"/>
  <c r="I367"/>
  <c r="AA367" s="1"/>
  <c r="AC367" s="1"/>
  <c r="AE367" s="1"/>
  <c r="F332"/>
  <c r="I333"/>
  <c r="AA333" s="1"/>
  <c r="AC333" s="1"/>
  <c r="AE333" s="1"/>
  <c r="F320"/>
  <c r="I321"/>
  <c r="AA321" s="1"/>
  <c r="AC321" s="1"/>
  <c r="AE321" s="1"/>
  <c r="F348"/>
  <c r="I349"/>
  <c r="AA349" s="1"/>
  <c r="AC349" s="1"/>
  <c r="AE349" s="1"/>
  <c r="F342"/>
  <c r="I343"/>
  <c r="AA343" s="1"/>
  <c r="AC343" s="1"/>
  <c r="AE343" s="1"/>
  <c r="F408"/>
  <c r="C25" i="2"/>
  <c r="AC413" i="74" l="1"/>
  <c r="AE413" s="1"/>
  <c r="AC402"/>
  <c r="AE402" s="1"/>
  <c r="AC377"/>
  <c r="AE377" s="1"/>
  <c r="AC412"/>
  <c r="AE412" s="1"/>
  <c r="I32"/>
  <c r="AA32" s="1"/>
  <c r="AC32" s="1"/>
  <c r="AE32" s="1"/>
  <c r="F31"/>
  <c r="I31" s="1"/>
  <c r="AA31" s="1"/>
  <c r="AC31" s="1"/>
  <c r="AE31" s="1"/>
  <c r="E25" i="2"/>
  <c r="G25" s="1"/>
  <c r="F156" i="74"/>
  <c r="I156" s="1"/>
  <c r="AA156" s="1"/>
  <c r="AC156" s="1"/>
  <c r="AE156" s="1"/>
  <c r="F293"/>
  <c r="I294"/>
  <c r="AA294" s="1"/>
  <c r="AC294" s="1"/>
  <c r="AE294" s="1"/>
  <c r="F383"/>
  <c r="I383" s="1"/>
  <c r="AA383" s="1"/>
  <c r="I384"/>
  <c r="AA384" s="1"/>
  <c r="F23"/>
  <c r="I23" s="1"/>
  <c r="AA23" s="1"/>
  <c r="AC23" s="1"/>
  <c r="AE23" s="1"/>
  <c r="I228"/>
  <c r="AA228" s="1"/>
  <c r="AC228" s="1"/>
  <c r="AE228" s="1"/>
  <c r="F227"/>
  <c r="F242"/>
  <c r="I247"/>
  <c r="AA247" s="1"/>
  <c r="AC247" s="1"/>
  <c r="AE247" s="1"/>
  <c r="I376"/>
  <c r="AA376" s="1"/>
  <c r="F375"/>
  <c r="F279"/>
  <c r="I279" s="1"/>
  <c r="AA279" s="1"/>
  <c r="AC279" s="1"/>
  <c r="AE279" s="1"/>
  <c r="I280"/>
  <c r="AA280" s="1"/>
  <c r="AC280" s="1"/>
  <c r="AE280" s="1"/>
  <c r="F202"/>
  <c r="F201" s="1"/>
  <c r="I203"/>
  <c r="AA203" s="1"/>
  <c r="AC203" s="1"/>
  <c r="AE203" s="1"/>
  <c r="F193"/>
  <c r="I194"/>
  <c r="AA194" s="1"/>
  <c r="AC194" s="1"/>
  <c r="AE194" s="1"/>
  <c r="F173"/>
  <c r="I174"/>
  <c r="AA174" s="1"/>
  <c r="AC174" s="1"/>
  <c r="AE174" s="1"/>
  <c r="F183"/>
  <c r="I183" s="1"/>
  <c r="AA183" s="1"/>
  <c r="AC183" s="1"/>
  <c r="AE183" s="1"/>
  <c r="I184"/>
  <c r="AA184" s="1"/>
  <c r="AC184" s="1"/>
  <c r="AE184" s="1"/>
  <c r="F125"/>
  <c r="I126"/>
  <c r="AA126" s="1"/>
  <c r="AC126" s="1"/>
  <c r="AE126" s="1"/>
  <c r="I73"/>
  <c r="AA73" s="1"/>
  <c r="AC73" s="1"/>
  <c r="AE73" s="1"/>
  <c r="F72"/>
  <c r="I72" s="1"/>
  <c r="AA72" s="1"/>
  <c r="AC72" s="1"/>
  <c r="AE72" s="1"/>
  <c r="F48"/>
  <c r="I49"/>
  <c r="AA49" s="1"/>
  <c r="AC49" s="1"/>
  <c r="AE49" s="1"/>
  <c r="F104"/>
  <c r="I104" s="1"/>
  <c r="AA104" s="1"/>
  <c r="AC104" s="1"/>
  <c r="AE104" s="1"/>
  <c r="I109"/>
  <c r="AA109" s="1"/>
  <c r="AC109" s="1"/>
  <c r="AE109" s="1"/>
  <c r="F382"/>
  <c r="I408"/>
  <c r="AA408" s="1"/>
  <c r="F361"/>
  <c r="I361" s="1"/>
  <c r="AA361" s="1"/>
  <c r="AC361" s="1"/>
  <c r="AE361" s="1"/>
  <c r="I366"/>
  <c r="AA366" s="1"/>
  <c r="AC366" s="1"/>
  <c r="AE366" s="1"/>
  <c r="F360"/>
  <c r="F341"/>
  <c r="I342"/>
  <c r="AA342" s="1"/>
  <c r="AC342" s="1"/>
  <c r="AE342" s="1"/>
  <c r="F347"/>
  <c r="I348"/>
  <c r="AA348" s="1"/>
  <c r="AC348" s="1"/>
  <c r="AE348" s="1"/>
  <c r="F319"/>
  <c r="I319" s="1"/>
  <c r="AA319" s="1"/>
  <c r="AC319" s="1"/>
  <c r="AE319" s="1"/>
  <c r="I320"/>
  <c r="AA320" s="1"/>
  <c r="AC320" s="1"/>
  <c r="AE320" s="1"/>
  <c r="F326"/>
  <c r="I332"/>
  <c r="AA332" s="1"/>
  <c r="AC332" s="1"/>
  <c r="AE332" s="1"/>
  <c r="AC408" l="1"/>
  <c r="AE408" s="1"/>
  <c r="AC383"/>
  <c r="AE383" s="1"/>
  <c r="AC376"/>
  <c r="AE376" s="1"/>
  <c r="AC384"/>
  <c r="AE384" s="1"/>
  <c r="I201"/>
  <c r="AA201" s="1"/>
  <c r="AC201" s="1"/>
  <c r="AE201" s="1"/>
  <c r="I202"/>
  <c r="AA202" s="1"/>
  <c r="AC202" s="1"/>
  <c r="AE202" s="1"/>
  <c r="I242"/>
  <c r="AA242" s="1"/>
  <c r="AC242" s="1"/>
  <c r="AE242" s="1"/>
  <c r="F241"/>
  <c r="F292"/>
  <c r="I292" s="1"/>
  <c r="AA292" s="1"/>
  <c r="AC292" s="1"/>
  <c r="AE292" s="1"/>
  <c r="I293"/>
  <c r="AA293" s="1"/>
  <c r="AC293" s="1"/>
  <c r="AE293" s="1"/>
  <c r="I375"/>
  <c r="AA375" s="1"/>
  <c r="F374"/>
  <c r="I227"/>
  <c r="AA227" s="1"/>
  <c r="AC227" s="1"/>
  <c r="AE227" s="1"/>
  <c r="F192"/>
  <c r="I192" s="1"/>
  <c r="AA192" s="1"/>
  <c r="AC192" s="1"/>
  <c r="AE192" s="1"/>
  <c r="I193"/>
  <c r="AA193" s="1"/>
  <c r="AC193" s="1"/>
  <c r="AE193" s="1"/>
  <c r="I173"/>
  <c r="AA173" s="1"/>
  <c r="AC173" s="1"/>
  <c r="AE173" s="1"/>
  <c r="F172"/>
  <c r="F124"/>
  <c r="I125"/>
  <c r="AA125" s="1"/>
  <c r="AC125" s="1"/>
  <c r="AE125" s="1"/>
  <c r="I48"/>
  <c r="AA48" s="1"/>
  <c r="AC48" s="1"/>
  <c r="AE48" s="1"/>
  <c r="F14"/>
  <c r="I382"/>
  <c r="AA382" s="1"/>
  <c r="F359"/>
  <c r="I360"/>
  <c r="AA360" s="1"/>
  <c r="AC360" s="1"/>
  <c r="AE360" s="1"/>
  <c r="I326"/>
  <c r="AA326" s="1"/>
  <c r="AC326" s="1"/>
  <c r="AE326" s="1"/>
  <c r="F346"/>
  <c r="I346" s="1"/>
  <c r="AA346" s="1"/>
  <c r="AC346" s="1"/>
  <c r="AE346" s="1"/>
  <c r="I347"/>
  <c r="AA347" s="1"/>
  <c r="AC347" s="1"/>
  <c r="AE347" s="1"/>
  <c r="F340"/>
  <c r="I340" s="1"/>
  <c r="AA340" s="1"/>
  <c r="AC340" s="1"/>
  <c r="AE340" s="1"/>
  <c r="I341"/>
  <c r="AA341" s="1"/>
  <c r="AC341" s="1"/>
  <c r="AE341" s="1"/>
  <c r="AC375" l="1"/>
  <c r="AE375" s="1"/>
  <c r="AC382"/>
  <c r="AE382" s="1"/>
  <c r="F291"/>
  <c r="I291" s="1"/>
  <c r="AA291" s="1"/>
  <c r="AC291" s="1"/>
  <c r="AE291" s="1"/>
  <c r="I241"/>
  <c r="AA241" s="1"/>
  <c r="AC241" s="1"/>
  <c r="AE241" s="1"/>
  <c r="F226"/>
  <c r="I374"/>
  <c r="AA374" s="1"/>
  <c r="F373"/>
  <c r="F171"/>
  <c r="I171" s="1"/>
  <c r="AA171" s="1"/>
  <c r="AC171" s="1"/>
  <c r="AE171" s="1"/>
  <c r="I172"/>
  <c r="AA172" s="1"/>
  <c r="AC172" s="1"/>
  <c r="AE172" s="1"/>
  <c r="I124"/>
  <c r="AA124" s="1"/>
  <c r="AC124" s="1"/>
  <c r="AE124" s="1"/>
  <c r="F123"/>
  <c r="I123" s="1"/>
  <c r="AA123" s="1"/>
  <c r="AC123" s="1"/>
  <c r="AE123" s="1"/>
  <c r="I14"/>
  <c r="AA14" s="1"/>
  <c r="AC14" s="1"/>
  <c r="AE14" s="1"/>
  <c r="F13"/>
  <c r="I13" s="1"/>
  <c r="AA13" s="1"/>
  <c r="AC13" s="1"/>
  <c r="AE13" s="1"/>
  <c r="F358"/>
  <c r="F352" s="1"/>
  <c r="I359"/>
  <c r="AA359" s="1"/>
  <c r="AC359" s="1"/>
  <c r="AE359" s="1"/>
  <c r="AC374" l="1"/>
  <c r="AE374" s="1"/>
  <c r="F290"/>
  <c r="I290" s="1"/>
  <c r="AA290" s="1"/>
  <c r="AC290" s="1"/>
  <c r="AE290" s="1"/>
  <c r="I226"/>
  <c r="AA226" s="1"/>
  <c r="AC226" s="1"/>
  <c r="AE226" s="1"/>
  <c r="I373"/>
  <c r="AA373" s="1"/>
  <c r="F372"/>
  <c r="I372" s="1"/>
  <c r="AA372" s="1"/>
  <c r="AC372" s="1"/>
  <c r="AE372" s="1"/>
  <c r="I358"/>
  <c r="AA358" s="1"/>
  <c r="AC358" s="1"/>
  <c r="AE358" s="1"/>
  <c r="AC373" l="1"/>
  <c r="AE373" s="1"/>
  <c r="F12"/>
  <c r="I12" s="1"/>
  <c r="AA12" s="1"/>
  <c r="AC12" s="1"/>
  <c r="AE12" s="1"/>
  <c r="I352"/>
  <c r="AA352" s="1"/>
  <c r="AC352" s="1"/>
  <c r="AE352" s="1"/>
  <c r="C83" i="2"/>
  <c r="C29"/>
  <c r="C27"/>
  <c r="C23"/>
  <c r="E23" s="1"/>
  <c r="G23" s="1"/>
  <c r="E29" l="1"/>
  <c r="G29" s="1"/>
  <c r="E27"/>
  <c r="G27" s="1"/>
  <c r="E83"/>
  <c r="G83" s="1"/>
  <c r="C81"/>
  <c r="C22"/>
  <c r="I83" l="1"/>
  <c r="E22"/>
  <c r="G22" s="1"/>
  <c r="E81"/>
  <c r="G81" s="1"/>
  <c r="C65"/>
  <c r="E65" s="1"/>
  <c r="G65" s="1"/>
  <c r="I81" l="1"/>
  <c r="C64"/>
  <c r="E64" l="1"/>
  <c r="G64" s="1"/>
  <c r="C52"/>
  <c r="C50"/>
  <c r="C45"/>
  <c r="E45" s="1"/>
  <c r="G45" s="1"/>
  <c r="C38"/>
  <c r="C35"/>
  <c r="C33"/>
  <c r="E33" s="1"/>
  <c r="G33" s="1"/>
  <c r="C21"/>
  <c r="C16"/>
  <c r="C13"/>
  <c r="E13" s="1"/>
  <c r="G13" s="1"/>
  <c r="I64" l="1"/>
  <c r="E16"/>
  <c r="G16" s="1"/>
  <c r="E38"/>
  <c r="G38" s="1"/>
  <c r="E50"/>
  <c r="G50" s="1"/>
  <c r="E21"/>
  <c r="G21" s="1"/>
  <c r="E35"/>
  <c r="G35" s="1"/>
  <c r="E52"/>
  <c r="G52" s="1"/>
  <c r="C12"/>
  <c r="C32"/>
  <c r="C44"/>
  <c r="C11"/>
  <c r="E11" s="1"/>
  <c r="G11" s="1"/>
  <c r="E44" l="1"/>
  <c r="G44" s="1"/>
  <c r="E12"/>
  <c r="G12" s="1"/>
  <c r="E32"/>
  <c r="G32" s="1"/>
  <c r="C100"/>
  <c r="E100" s="1"/>
  <c r="G100" s="1"/>
  <c r="I100" l="1"/>
</calcChain>
</file>

<file path=xl/sharedStrings.xml><?xml version="1.0" encoding="utf-8"?>
<sst xmlns="http://schemas.openxmlformats.org/spreadsheetml/2006/main" count="3513" uniqueCount="816">
  <si>
    <t>1 13 01995 05 0000 130</t>
  </si>
  <si>
    <t>ШТРАФЫ, САНКЦИИ, ВОЗМЕЩЕНИЕ УЩЕРБА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</si>
  <si>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 (ДН)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</si>
  <si>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</si>
  <si>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Гранты начинающим предпринимателям на создание собственного бизнеса</t>
  </si>
  <si>
    <t>Подпрограмма  "Развитие системы художественного образования в Алагирском районе"</t>
  </si>
  <si>
    <t>Обеспечение деятельности учреждений дополнительного образования в сфере культуры</t>
  </si>
  <si>
    <t>Подпрограмма  "Реализация муниципальной политики в сфере культуры на территории Алагирского района"</t>
  </si>
  <si>
    <t>Обеспечение деятельности культурно-досуговых учреждений</t>
  </si>
  <si>
    <t>Обеспечение деятельности музеев</t>
  </si>
  <si>
    <t>Обеспечение деятельности библиотек</t>
  </si>
  <si>
    <t>Молодежная политика</t>
  </si>
  <si>
    <t>Подпрограмма "Оздоровительная кампания детей"</t>
  </si>
  <si>
    <t>Предоставление молодым семьям социальных выплат в установленном порядке</t>
  </si>
  <si>
    <t>Подпрограмма "Развитие системы дошкольного образования"</t>
  </si>
  <si>
    <t>Софинансирование по соглашению</t>
  </si>
  <si>
    <t>Непрограммные расходы</t>
  </si>
  <si>
    <t>Налоги на совокупный доход</t>
  </si>
  <si>
    <t>Единый сельскохозяйственный налог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</si>
  <si>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</si>
  <si>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</si>
  <si>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</si>
  <si>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</si>
  <si>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</si>
  <si>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</si>
  <si>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</si>
  <si>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</si>
  <si>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ВСЕГО ДОХОДОВ</t>
  </si>
  <si>
    <t>1 11 05025 05 0000 120</t>
  </si>
  <si>
    <t>Резервные фонды</t>
  </si>
  <si>
    <t>Уплата налогов, сборов и иных платежей</t>
  </si>
  <si>
    <t>Обеспечение функционирования аппарата управления образования АМС Алагирского района</t>
  </si>
  <si>
    <t>Приложение 7</t>
  </si>
  <si>
    <t>Подпрограмма "Реализация муниципальной политики в сфере культуры на территории Алагирского района"</t>
  </si>
  <si>
    <t>Налоги на товары (работы, услуги), реализуемые на территории Российской Федерации</t>
  </si>
  <si>
    <t>1 11 05013 13 0000 120</t>
  </si>
  <si>
    <t>1 14 06013 13 0000 430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</si>
  <si>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</si>
  <si>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Подпрограмма "Поддержка семьи и детства"</t>
  </si>
  <si>
    <t>78 00 0 00000</t>
  </si>
  <si>
    <t>0107</t>
  </si>
  <si>
    <t xml:space="preserve"> Обеспечение проведения выборов и референдумов</t>
  </si>
  <si>
    <t>Налог, взимаемый в связи с применением упрощенной системы налогообложения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</si>
  <si>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</si>
  <si>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</si>
  <si>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</si>
  <si>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</si>
  <si>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</si>
  <si>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</si>
  <si>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</si>
  <si>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национальной экономики</t>
  </si>
  <si>
    <t>(тыс.руб.)</t>
  </si>
  <si>
    <t>0709</t>
  </si>
  <si>
    <t>0314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</si>
  <si>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</si>
  <si>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</si>
  <si>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НАЛОГОВЫЕ И НЕНАЛОГОВЫЕ ДОХОДЫ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</si>
  <si>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</si>
  <si>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</si>
  <si>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</si>
  <si>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Другие вопросы в области социальной политики</t>
  </si>
  <si>
    <t xml:space="preserve">Единый сельскохозяйственный налог </t>
  </si>
  <si>
    <t>0501</t>
  </si>
  <si>
    <t>Жилищное хозяйство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</si>
  <si>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 и бесплатного дошкольного образования в муниципальных дошкольных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</si>
  <si>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</si>
  <si>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</si>
  <si>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 (расчет и предоставление дотаций бюджетам поселений)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</si>
  <si>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</si>
  <si>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Межбюджетные трансферты сельским поселениям</t>
  </si>
  <si>
    <t>Межбюджетные трансферты городскому поселению</t>
  </si>
  <si>
    <t>Дотации на выравнивание бюджетной обеспеченности городских поселений из регионального фонда финансовой поддержки</t>
  </si>
  <si>
    <t>Дотации на выравнивание бюджетной обеспеченности сельских поселений из регионального фонда финансовой поддержки</t>
  </si>
  <si>
    <t>Дотации на выравнивание бюджетной обеспеченности сельских поселений из районного фонда финансовой поддержки</t>
  </si>
  <si>
    <t>Субсидии юридическим лицам (кроме некоммерческих организаций), индивидуальным предпринимателям, физическим лицам</t>
  </si>
  <si>
    <t>Межбюджетные трансферты городским поселениям</t>
  </si>
  <si>
    <t>Другие вопросы в области образования</t>
  </si>
  <si>
    <t>1 05 01000 00 0000 110</t>
  </si>
  <si>
    <t>870</t>
  </si>
  <si>
    <t>730</t>
  </si>
  <si>
    <t>Резервные средства</t>
  </si>
  <si>
    <t>Специальные расходы</t>
  </si>
  <si>
    <t>810</t>
  </si>
  <si>
    <t>Субвенции</t>
  </si>
  <si>
    <t>530</t>
  </si>
  <si>
    <t>1 05 01010 01 0000 110</t>
  </si>
  <si>
    <t>1 05 01020 01 0000 110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</si>
  <si>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</si>
  <si>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</si>
  <si>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</si>
  <si>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</si>
  <si>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Дотации бюджетам субъектов  Российской Федерации и муниципальных образований</t>
  </si>
  <si>
    <t>1004</t>
  </si>
  <si>
    <t>Комитет по делам молодежи, физической культуре и спорта АМС Алагирского района</t>
  </si>
  <si>
    <t>0707</t>
  </si>
  <si>
    <t>1100</t>
  </si>
  <si>
    <t xml:space="preserve">Физическая культура 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</si>
  <si>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</si>
  <si>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</si>
  <si>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</si>
  <si>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</si>
  <si>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</si>
  <si>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0804</t>
  </si>
  <si>
    <t>Обслуживание государственного внутреннего и муниципального долга</t>
  </si>
  <si>
    <t>1401</t>
  </si>
  <si>
    <t>1 13 00000 00 0000 000</t>
  </si>
  <si>
    <t>1 14 02053 05 0000 410</t>
  </si>
  <si>
    <t>Охрана семьи и детства</t>
  </si>
  <si>
    <t>Социальное обеспечение населения</t>
  </si>
  <si>
    <t>Плата за негативное воздействие на окружающую среду</t>
  </si>
  <si>
    <t>Налоги на прибыль, доходы</t>
  </si>
  <si>
    <t>05 02</t>
  </si>
  <si>
    <t>Администрация местного самоуправления Алагирского района</t>
  </si>
  <si>
    <t>Финансовое управление АМС Алагирского района</t>
  </si>
  <si>
    <t>Дорожное хозяйство (дорожные фонды)</t>
  </si>
  <si>
    <t>0409</t>
  </si>
  <si>
    <t>СОЦИАЛЬНАЯ ПОЛИТИКА</t>
  </si>
  <si>
    <t>Платежи при пользовании природными ресурсами</t>
  </si>
  <si>
    <t>Доходы от продажи материальных и нематериальных активов</t>
  </si>
  <si>
    <t>1 01 02000 01 0000 110</t>
  </si>
  <si>
    <t>1 11 05035 05 0000 120</t>
  </si>
  <si>
    <t>1 08 03010 01 0000 110</t>
  </si>
  <si>
    <t>1 01 00000 00 0000 000</t>
  </si>
  <si>
    <t>1 01 02010 01 0000 110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</si>
  <si>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</si>
  <si>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</si>
  <si>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Государственная пошлина за выдачу разрешения на установку рекламной конструкции</t>
  </si>
  <si>
    <t>1 08 07150 01 0000 110</t>
  </si>
  <si>
    <t>1 14 06025 05 0000 430</t>
  </si>
  <si>
    <t>0113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</si>
  <si>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</si>
  <si>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ГЛ</t>
  </si>
  <si>
    <t>Раздел, подраздел</t>
  </si>
  <si>
    <t>Вид расходов</t>
  </si>
  <si>
    <t xml:space="preserve">ВСЕГО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</si>
  <si>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</si>
  <si>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</si>
  <si>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</si>
  <si>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</si>
  <si>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</si>
  <si>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Обеспечение функционирования управления по земельным отношениям, собственности и сельскому хозяйству АМС Алагирского района</t>
  </si>
  <si>
    <t>Другие вопросы в области культуры, кинематографии</t>
  </si>
  <si>
    <t>110</t>
  </si>
  <si>
    <t>610</t>
  </si>
  <si>
    <t>Субсидии бюджетным учреждениям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</si>
  <si>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</si>
  <si>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</si>
  <si>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</si>
  <si>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</si>
  <si>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</si>
  <si>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</si>
  <si>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Процентные платежи по муниципальному долгу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</si>
  <si>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</si>
  <si>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Строительство, реконструкция и содержание автомобильных дорог общего пользования</t>
  </si>
  <si>
    <t>1 06 00000 00 0000 000</t>
  </si>
  <si>
    <t>Налоги на имущество</t>
  </si>
  <si>
    <t>Наименование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</si>
  <si>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</si>
  <si>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</si>
  <si>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</si>
  <si>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</si>
  <si>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</si>
  <si>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</si>
  <si>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</si>
  <si>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</si>
  <si>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</si>
  <si>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</si>
  <si>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</si>
  <si>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</si>
  <si>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1 14 06013 10 0000 430</t>
  </si>
  <si>
    <t>1 11 05013 05 0000 120</t>
  </si>
  <si>
    <t>Единый налог на вмененный доход для отдельных видов деятельности</t>
  </si>
  <si>
    <t>Расходы на обеспечение функций муниципальных органов</t>
  </si>
  <si>
    <t>Приложение  2</t>
  </si>
  <si>
    <t>Приложение 6</t>
  </si>
  <si>
    <t>Обеспечение функционирования Единой дежурно-диспетчерской службы Алагирского района</t>
  </si>
  <si>
    <t>Периодические издания, учрежденные органами местного самоуправления</t>
  </si>
  <si>
    <t>Иные межбюджетные трансферты</t>
  </si>
  <si>
    <t>Проведение муниципальных выборов</t>
  </si>
  <si>
    <t>Субвенции бюджетам муниципальных районов на выполнение передаваемых полномочий субъектов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</si>
  <si>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</si>
  <si>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</si>
  <si>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Управление по земельным отношениям, собственности и сельскому хозяйству АМС Алагирского района</t>
  </si>
  <si>
    <t>Таблица 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</si>
  <si>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</si>
  <si>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администрации местного самоуправления</t>
  </si>
  <si>
    <t>Целевая статья</t>
  </si>
  <si>
    <t>240</t>
  </si>
  <si>
    <t>Иные закупки товаров, работ и услуг для обеспечения государственных (муниципальных) нужд</t>
  </si>
  <si>
    <t>0309</t>
  </si>
  <si>
    <t>Расходы на выплаты по оплате труда работников муниципальных органов</t>
  </si>
  <si>
    <t>120</t>
  </si>
  <si>
    <t>Расходы на выплаты персоналу государственных (муниципальных) органов</t>
  </si>
  <si>
    <t>Расходы на выполнение функций муниципальных органов</t>
  </si>
  <si>
    <t>Обеспечение функционирования финансового управления АМС Алагирского района</t>
  </si>
  <si>
    <t>Обеспечение функционирования контрольно-счетной палаты Алагирского района</t>
  </si>
  <si>
    <t>Обеспечение функционирования административной комиссии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</si>
  <si>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</si>
  <si>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</si>
  <si>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Обеспечение деятельности учебно-методических кабинетов, централизованной бухгалтерии, ремонтно-строительной бригады и информационно-ресурсного центра </t>
  </si>
  <si>
    <t>Обеспечение функционирования  редакции газеты "Заря"</t>
  </si>
  <si>
    <t>Субвенция на осуществление первичного воинского учета на территориях, где отсутствуют военные комиссариаты</t>
  </si>
  <si>
    <t>Обеспечение функционирования аппарата управления культуры АМС Алагирского района</t>
  </si>
  <si>
    <t>850</t>
  </si>
  <si>
    <t>Единая дежурно-диспетчерская служба Алагирского района</t>
  </si>
  <si>
    <t>Расходы на проектно-сметную документацию, экспертизу</t>
  </si>
  <si>
    <t>Код бюджетной   классификации             Российской Федерации</t>
  </si>
  <si>
    <t>1 03 00000 00 0000 000</t>
  </si>
  <si>
    <t>Другие общегосударственные вопросы</t>
  </si>
  <si>
    <t>1 05 01011 01 0000 110</t>
  </si>
  <si>
    <t>1 05 01021 01 0000 110</t>
  </si>
  <si>
    <t>1 05 02010 02 0000 110</t>
  </si>
  <si>
    <t>1 05 03010 01 0000 110</t>
  </si>
  <si>
    <t>Мероприятия в области социальной политики</t>
  </si>
  <si>
    <t>1 05 03000 01 0000 110</t>
  </si>
  <si>
    <t>1000</t>
  </si>
  <si>
    <t>76 0 00 00000</t>
  </si>
  <si>
    <t>76 1 00 00000</t>
  </si>
  <si>
    <t>76 1 00 40010</t>
  </si>
  <si>
    <t>76 1 00 40020</t>
  </si>
  <si>
    <t>76 2 00 00000</t>
  </si>
  <si>
    <t>76 2 00 40010</t>
  </si>
  <si>
    <t>76 2 00 40020</t>
  </si>
  <si>
    <t>476</t>
  </si>
  <si>
    <t>77 0 00 00000</t>
  </si>
  <si>
    <t>77 3 00 00000</t>
  </si>
  <si>
    <t>77 3 00 40010</t>
  </si>
  <si>
    <t>77 3 00 40020</t>
  </si>
  <si>
    <t>77 4 00 00000</t>
  </si>
  <si>
    <t>77 4 00 40010</t>
  </si>
  <si>
    <t>77 4 00 40020</t>
  </si>
  <si>
    <t>78 1 00 00000</t>
  </si>
  <si>
    <t>78 1 00 40010</t>
  </si>
  <si>
    <t>92 0 00 00000</t>
  </si>
  <si>
    <t>99 0 00 00000</t>
  </si>
  <si>
    <t>99 7 00 00000</t>
  </si>
  <si>
    <t>99 7 00 42700</t>
  </si>
  <si>
    <t>78 0 00 00000</t>
  </si>
  <si>
    <t>78 2 00 00000</t>
  </si>
  <si>
    <t xml:space="preserve"> 78 2 00 22740</t>
  </si>
  <si>
    <t>78 2 00 22740</t>
  </si>
  <si>
    <t>06 0 00 00000</t>
  </si>
  <si>
    <t>07 0 00 00000</t>
  </si>
  <si>
    <t>08 0 00 40140</t>
  </si>
  <si>
    <t>09 0 00 00000</t>
  </si>
  <si>
    <t>02 0 00 00000</t>
  </si>
  <si>
    <t>14 0 00 00000</t>
  </si>
  <si>
    <t>15 0 00 00000</t>
  </si>
  <si>
    <t>01 0 00 00000</t>
  </si>
  <si>
    <t>77 5 00 00000</t>
  </si>
  <si>
    <t>77 5 00 40010</t>
  </si>
  <si>
    <t>77 5 00 40020</t>
  </si>
  <si>
    <t>99 1 00 00000</t>
  </si>
  <si>
    <t>77 7 00 00000</t>
  </si>
  <si>
    <t>77 7 00 40010</t>
  </si>
  <si>
    <t>77 7 00 40020</t>
  </si>
  <si>
    <t>16 0 00 00000</t>
  </si>
  <si>
    <t>10 0 00 00000</t>
  </si>
  <si>
    <t>17 0 00 00000</t>
  </si>
  <si>
    <t>17 0 00 49000</t>
  </si>
  <si>
    <t>19 0 00 00000</t>
  </si>
  <si>
    <t>11 0 00 00000</t>
  </si>
  <si>
    <t>11 1 00 00000</t>
  </si>
  <si>
    <t>Оказание материальной помощи участникам ВОВ</t>
  </si>
  <si>
    <t>Помощь гражданам, оказавшимся в трудной жизненной ситуации</t>
  </si>
  <si>
    <t xml:space="preserve">Обеспечение деятельности отдельных муниципальных органов </t>
  </si>
  <si>
    <t>Обеспечение функционирования местных администраций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</si>
  <si>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</si>
  <si>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</si>
  <si>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Сельское хозяйство и рыболовство</t>
  </si>
  <si>
    <t>Осуществление полномочий Республики Северная Осетия-Алания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</si>
  <si>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</si>
  <si>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Расходы на обеспечение деятельности (оказание услуг) общеобразовательных учреждений (за счет средств районного бюджета)</t>
  </si>
  <si>
    <t>Осуществление полномочий Республики Северная Осетия-Алания по организации и поддержке учреждений культуры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</si>
  <si>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</si>
  <si>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 от 31 июля 2006 года №42-РЗ "Об образовании"</t>
  </si>
  <si>
    <t>Осуществление полномочий Республики Северная Осетия-Алания по организации деятельности административных комиссий</t>
  </si>
  <si>
    <t>Дотации на выравнивание бюджетной обеспеченности субъектов Российской Федерации и муниципальных образований</t>
  </si>
  <si>
    <t>Налог на доходы физических лиц</t>
  </si>
  <si>
    <t>Иные выплаты населению</t>
  </si>
  <si>
    <t>Пособия и компенсации по публичным нормативным обязательствам</t>
  </si>
  <si>
    <t>Обслуживание муниципального долга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</si>
  <si>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</si>
  <si>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</si>
  <si>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Коммунальное хозяйство</t>
  </si>
  <si>
    <t>Культура</t>
  </si>
  <si>
    <t>Дошкольное 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</si>
  <si>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</si>
  <si>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</si>
  <si>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</si>
  <si>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Наименование дохода</t>
  </si>
  <si>
    <t>БЕЗВОЗМЕЗДНЫЕ ПОСТУПЛЕНИЯ</t>
  </si>
  <si>
    <t>2 00 00000 00 0000 000</t>
  </si>
  <si>
    <t>(тыс.руб)</t>
  </si>
  <si>
    <t>1 05 02000 02 0000 110</t>
  </si>
  <si>
    <t>360</t>
  </si>
  <si>
    <t>Депутаты представительного органа муниципального образования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</si>
  <si>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</si>
  <si>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</si>
  <si>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</si>
  <si>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</si>
  <si>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0106</t>
  </si>
  <si>
    <t>0111</t>
  </si>
  <si>
    <t>Резервные фонды местных администраций</t>
  </si>
  <si>
    <t>0412</t>
  </si>
  <si>
    <t>1001</t>
  </si>
  <si>
    <t>НАЦИОНАЛЬНАЯ ОБОРОНА</t>
  </si>
  <si>
    <t>0200</t>
  </si>
  <si>
    <t>0203</t>
  </si>
  <si>
    <t>510</t>
  </si>
  <si>
    <t>Дотации</t>
  </si>
  <si>
    <t>1 05 00000 00 0000 000</t>
  </si>
  <si>
    <t>1 08 00000 00 0000 000</t>
  </si>
  <si>
    <t>Государственная пошлина, сборы</t>
  </si>
  <si>
    <t>1 11 00000 00 0000 000</t>
  </si>
  <si>
    <t>1 12 00000 00 0000 000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</si>
  <si>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</si>
  <si>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1 12 01000 01 0000 120</t>
  </si>
  <si>
    <t>1 14 00000 00 0000 000</t>
  </si>
  <si>
    <t>1 16 00000 00 0000 000</t>
  </si>
  <si>
    <t>1006</t>
  </si>
  <si>
    <t>1300</t>
  </si>
  <si>
    <t>1301</t>
  </si>
  <si>
    <t>1202</t>
  </si>
  <si>
    <t>Отдел капитального строительства АМС Алагирского района</t>
  </si>
  <si>
    <t>1101</t>
  </si>
  <si>
    <t>0405</t>
  </si>
  <si>
    <t>ЖИЛИЩНО-КОММУНАЛЬНОЕ ХОЗЯЙСТВО</t>
  </si>
  <si>
    <t>0500</t>
  </si>
  <si>
    <t>0502</t>
  </si>
  <si>
    <t>Управление образования АМС Алагирского района</t>
  </si>
  <si>
    <t>0701</t>
  </si>
  <si>
    <t>0702</t>
  </si>
  <si>
    <t>1 14 06013 05 0000 430</t>
  </si>
  <si>
    <t>Расходы на обеспечение деятельности (оказание услуг) дошкольных образовательных учреждений (за счет средств районного бюджета)</t>
  </si>
  <si>
    <t>99 0 00  00000</t>
  </si>
  <si>
    <t>99 1 00 51180</t>
  </si>
  <si>
    <t>99 2 00 00000</t>
  </si>
  <si>
    <t>99 2 00 51180</t>
  </si>
  <si>
    <t>03 0 00 00000</t>
  </si>
  <si>
    <t>03 1 00 00000</t>
  </si>
  <si>
    <t>11 2 00 00000</t>
  </si>
  <si>
    <t>11 3 00 00000</t>
  </si>
  <si>
    <t>12 0 00 0000</t>
  </si>
  <si>
    <t>11 4 00 00000</t>
  </si>
  <si>
    <t>11 4 00 41520</t>
  </si>
  <si>
    <t>77  0 00 00000</t>
  </si>
  <si>
    <t>77 8 00 00000</t>
  </si>
  <si>
    <t>77 8 00 40010</t>
  </si>
  <si>
    <t>77 8 00 40020</t>
  </si>
  <si>
    <t>03 2 00 00000</t>
  </si>
  <si>
    <t>77 6 00 00000</t>
  </si>
  <si>
    <t>77 6 00 40010</t>
  </si>
  <si>
    <t>77 6 00 40020</t>
  </si>
  <si>
    <t>13 0 00 00000</t>
  </si>
  <si>
    <t>11 7 00 00000</t>
  </si>
  <si>
    <t>11 6 00 00000</t>
  </si>
  <si>
    <t>12 0 00 00000</t>
  </si>
  <si>
    <t>99 5 00 00000</t>
  </si>
  <si>
    <t>99 5 00 41000</t>
  </si>
  <si>
    <t>99 6 00 00000</t>
  </si>
  <si>
    <t>99 6 00 42690</t>
  </si>
  <si>
    <t>99 1 00 42670</t>
  </si>
  <si>
    <t>99 2 00 42670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</si>
  <si>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</si>
  <si>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99  2 00 42670</t>
  </si>
  <si>
    <t xml:space="preserve">03 2 00 00000 </t>
  </si>
  <si>
    <t>08 0 00 00000</t>
  </si>
  <si>
    <t>Проведение выборов в представительные органы муниципального образования</t>
  </si>
  <si>
    <t>Основное мероприятие: создание условий для развития воспитания и дополнительного образования детей</t>
  </si>
  <si>
    <t>Основное мероприятие: предупреждение опасного поведения участников дорожного движения</t>
  </si>
  <si>
    <t>Основное мероприятие: воссоздание системы социальной профилактики правонарушений</t>
  </si>
  <si>
    <t>Основное мероприятие: повышение уровня осведомленности населения о негативных последствиях немедицинского  потребления наркотиков</t>
  </si>
  <si>
    <t>Основное мероприятие: совершенствование системной работы по воспитанию патриотизма и гражданственности, по противодействию эстремизму, проявлению ксенофобии среди учащихся</t>
  </si>
  <si>
    <t>Основное мероприятие: реализация требований законодательства по вопросам гражданской обороны</t>
  </si>
  <si>
    <t>Основное мероприятие: развитие малого предпринимательства в сфере туризма, развитие агротуризма</t>
  </si>
  <si>
    <t>Основное мероприятие: эффективное использование и распоряжение муниципальным имуществом</t>
  </si>
  <si>
    <t>Основное мероприятие: обеспечение первичной финансовой поддержки молодых семей для приобретения жилья</t>
  </si>
  <si>
    <t>Основное мероприятие: предоставление единовременной адресной помощи отдельным категориям граждан</t>
  </si>
  <si>
    <t>Основное мероприятие: повышение доступности и качества дошкольного образования</t>
  </si>
  <si>
    <t>Основное мероприятие: повышение доступности и качества общего образования в образовательных организациях Алагирского района</t>
  </si>
  <si>
    <t>10 0 01 00000</t>
  </si>
  <si>
    <t>10 0 01 40160</t>
  </si>
  <si>
    <t>06 0 01 00000</t>
  </si>
  <si>
    <t>06 0 01 40120</t>
  </si>
  <si>
    <t>07 0 01 00000</t>
  </si>
  <si>
    <t>07 0 01 40130</t>
  </si>
  <si>
    <t>09 0 01 00000</t>
  </si>
  <si>
    <t>09 0 01 40150</t>
  </si>
  <si>
    <t>Основное мероприятие: cтроительство, реконструкция и содержание автомобильных дорог общего пользования</t>
  </si>
  <si>
    <t>Расходы на строительство, реконструкцию и содержание автомобильных дорог общего пользования</t>
  </si>
  <si>
    <t>17 0 01 00000</t>
  </si>
  <si>
    <t>17 0 01 49000</t>
  </si>
  <si>
    <t>16 0 01 00000</t>
  </si>
  <si>
    <t>16 0 01 44000</t>
  </si>
  <si>
    <t xml:space="preserve">Основное мероприятие: развитие малого предпринимательства </t>
  </si>
  <si>
    <t>02 0 01 00000</t>
  </si>
  <si>
    <t>02 0 01 40050</t>
  </si>
  <si>
    <t>14 0 01 00000</t>
  </si>
  <si>
    <t>14 0 01 40300</t>
  </si>
  <si>
    <t>19 0 02 00000</t>
  </si>
  <si>
    <t>19 0 02 43000</t>
  </si>
  <si>
    <t>11 1 01 00000</t>
  </si>
  <si>
    <t>11 1 01 21240</t>
  </si>
  <si>
    <t>11 1 01 41220</t>
  </si>
  <si>
    <t>11 2 01 00000</t>
  </si>
  <si>
    <t>11 2 01 21280</t>
  </si>
  <si>
    <t>11 2 01 41320</t>
  </si>
  <si>
    <t>11 3 01 00000</t>
  </si>
  <si>
    <t>11 3 01 41420</t>
  </si>
  <si>
    <t>Основное мероприятие: организация и проведение мероприятий в подростковой и молодежной среде</t>
  </si>
  <si>
    <t>12 0 01 40180</t>
  </si>
  <si>
    <t>Основное мероприятие: иные мероприятия в системе образования и развития детей</t>
  </si>
  <si>
    <t>11 4 01 41520</t>
  </si>
  <si>
    <t>13 0 01 00000</t>
  </si>
  <si>
    <t>13 0 01 40205</t>
  </si>
  <si>
    <t>01 0 01 00000</t>
  </si>
  <si>
    <t>01 0 01 40030</t>
  </si>
  <si>
    <t>01 0 01 40040</t>
  </si>
  <si>
    <t>Основное мероприятие: развитие массовой физической культуры и спорта</t>
  </si>
  <si>
    <t>12 0 01 00000</t>
  </si>
  <si>
    <t>Основное мероприятие: реализация мероприятий национального проекта "Образование"</t>
  </si>
  <si>
    <t>11 7 01 00000</t>
  </si>
  <si>
    <t>11 7 01 22270</t>
  </si>
  <si>
    <t>11 6 01 00000</t>
  </si>
  <si>
    <t>11 6 01 21650</t>
  </si>
  <si>
    <t>03 2 01 00000</t>
  </si>
  <si>
    <t>03 2 02 00000</t>
  </si>
  <si>
    <t>Основное мероприятие: развитие библиотечного дела</t>
  </si>
  <si>
    <t>03 2 03 40090</t>
  </si>
  <si>
    <t>03 2 03 00000</t>
  </si>
  <si>
    <t>Основное мероприятие: развитие музейного дела</t>
  </si>
  <si>
    <t xml:space="preserve">Основное мероприятие: развитие деятельности культурно-досуговых учреждений района </t>
  </si>
  <si>
    <t>03 2 01 22000</t>
  </si>
  <si>
    <t>03 2 01 40070</t>
  </si>
  <si>
    <t>Основное мероприятие: развитие искусств</t>
  </si>
  <si>
    <t>03 1 01 00000</t>
  </si>
  <si>
    <t>03 1 01 40060</t>
  </si>
  <si>
    <t>08 0 01 40140</t>
  </si>
  <si>
    <t>02 0 0140050</t>
  </si>
  <si>
    <t>03 2 02 40080</t>
  </si>
  <si>
    <t>17 0 01 49015</t>
  </si>
  <si>
    <t>11 4 01 00000</t>
  </si>
  <si>
    <t>08 0 01 00000</t>
  </si>
  <si>
    <t>99 1 00 22720</t>
  </si>
  <si>
    <t>99 2 00 22720</t>
  </si>
  <si>
    <t>ВСЕГО  РАСХОДОВ:</t>
  </si>
  <si>
    <t>ИТОГО по программам:</t>
  </si>
  <si>
    <t>11 1 02 41220</t>
  </si>
  <si>
    <t>12 0 02 00000</t>
  </si>
  <si>
    <t>12 0 02 40170</t>
  </si>
  <si>
    <t>12 0 02 40190</t>
  </si>
  <si>
    <t>12 0 02 40210</t>
  </si>
  <si>
    <t>17 0 00 49015</t>
  </si>
  <si>
    <t>92 0 00 43430</t>
  </si>
  <si>
    <t>620</t>
  </si>
  <si>
    <t>78 1 00 40020</t>
  </si>
  <si>
    <t xml:space="preserve">Субсидии автономным учреждениям </t>
  </si>
  <si>
    <t>Спортивно-массовые мероприятия (футбол)</t>
  </si>
  <si>
    <t>Спортивно-массовые мероприятия (КДМ)</t>
  </si>
  <si>
    <t>0703</t>
  </si>
  <si>
    <t>Спортивно-массовые мероприятия(КДМ)</t>
  </si>
  <si>
    <t>"Дворец спорта Алагир"</t>
  </si>
  <si>
    <t>Дополнительное образование</t>
  </si>
  <si>
    <t>07 01</t>
  </si>
  <si>
    <t>Субсидия бюджетам муниципальных районов на поддержку отрасли культуры</t>
  </si>
  <si>
    <t>01 0 02 45200</t>
  </si>
  <si>
    <t>01 0 02 00000</t>
  </si>
  <si>
    <t>Основное мероприятие: обеспечение доплаты к муниципальным пенсиям</t>
  </si>
  <si>
    <t>Основное мероприятие: предоставление единовременной адресной помощи гражданам</t>
  </si>
  <si>
    <t>Основное мероприятие: предоставление единовременной адресной помощи организациям</t>
  </si>
  <si>
    <t>Оказание помощи некоммерческим организациям,</t>
  </si>
  <si>
    <t>01 0 03 00000</t>
  </si>
  <si>
    <t>01 0 03 40040</t>
  </si>
  <si>
    <t>313</t>
  </si>
  <si>
    <t>Оказание помощи некоммерческим организациям</t>
  </si>
  <si>
    <t>МАУ "Дворец спорта Алагир"</t>
  </si>
  <si>
    <t>814</t>
  </si>
  <si>
    <t>Муниципальная программа "Обеспечение жилищных прав граждан, проживающих в признанном ветхим (аварийном) жилищном фонде" на 2017-2022 годы</t>
  </si>
  <si>
    <t>20 0 00 00000</t>
  </si>
  <si>
    <t>Основное мероприятие: переселение граждан, проживающих в признанном аварийном жилищном фонде</t>
  </si>
  <si>
    <t>20 0 01 00000</t>
  </si>
  <si>
    <t>Обеспечение жилищных прав граждан</t>
  </si>
  <si>
    <t>20 0 01 40500</t>
  </si>
  <si>
    <t>Муниципальная программа "Развитие сельского хозяйства и регулирование рынков сельскохозяйственной продукции, сырья и продовольствия" в муниципальном образовании Алагирский район РСО-Алания на 2018-2020гг</t>
  </si>
  <si>
    <t>15 1 00 00000</t>
  </si>
  <si>
    <t>15 1 01 00000</t>
  </si>
  <si>
    <t>15 1 01 40400</t>
  </si>
  <si>
    <t>Подпрограмма «Устойчивое развитие сельских  территорий»  на  2018-2020 годы</t>
  </si>
  <si>
    <t>Основное мероприятие: развитие социальной и инженерной инфраструктуры, улучшение жилищных условий граждан, проживающих в сельской местности в т.ч. молодых семей и специалистов</t>
  </si>
  <si>
    <t xml:space="preserve">Основное мероприятие: обеспечение деятельности культурно-досуговых учреждений района </t>
  </si>
  <si>
    <t>Основное мероприятие: обеспечение деятельности музеев</t>
  </si>
  <si>
    <t>Основное мероприятие: обеспечение деятельности библиотек</t>
  </si>
  <si>
    <t>Софинансирование мероприятий ФЦП "Устойчивое развитие сельских территорий на 2014-2017 гг и на период до 2020 года"</t>
  </si>
  <si>
    <t>Муниципальная программа "Развитие жилищно-коммунального хозяйства и повышение энергетической эффективности в Алагирском районе на 2018-2020гг"</t>
  </si>
  <si>
    <t>Основное мероприятие: модернизация систем коммунальной инфраструктуры</t>
  </si>
  <si>
    <t>Расходы на подготовку коммунальных систем к зиме</t>
  </si>
  <si>
    <t>19 0 02 44000</t>
  </si>
  <si>
    <t>Основное мероприятие: обеспечение деятельности ТИК Алагирского района</t>
  </si>
  <si>
    <t>Организация работы ТИК и проведение выборов в муниципальных образованиях</t>
  </si>
  <si>
    <t>Основное мероприятие: проведение муниципальных выборов</t>
  </si>
  <si>
    <t>92 0 01 43430</t>
  </si>
  <si>
    <t>92 0 02 43430</t>
  </si>
  <si>
    <t>05 0 01 40160</t>
  </si>
  <si>
    <t>11 1 00 41220</t>
  </si>
  <si>
    <t xml:space="preserve">Обеспечение деятельности учебно-методических кабинетов, ремонтно-строительной бригады и информационно-ресурсного центра </t>
  </si>
  <si>
    <t>77 4 00 40022</t>
  </si>
  <si>
    <t>Основное мероприятие :  разработка и осуществление совместных проектов АМС и СОНКО</t>
  </si>
  <si>
    <t>Основное мероприятие: cтроительство и капитальный ремонт дорог местного 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</si>
  <si>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</si>
  <si>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бюджетам муниципальных районов</t>
  </si>
  <si>
    <t xml:space="preserve">Субсидии бюджетным учреждениям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</si>
  <si>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</si>
  <si>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</si>
  <si>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</si>
  <si>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</si>
  <si>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</si>
  <si>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</si>
  <si>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</si>
  <si>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</si>
  <si>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611</t>
  </si>
  <si>
    <t>11 3 01 41720</t>
  </si>
  <si>
    <t>Расходы на обеспечение деятельности (оказание услуг) внешкольных учреждений (ЦДТ)</t>
  </si>
  <si>
    <t>Расходы на обеспечение деятельности (оказание услуг) внешкольных учреждений (ДЮСШ)</t>
  </si>
  <si>
    <t>Другие авопросы в области национльной безопасности и правоохранительной деятельности</t>
  </si>
  <si>
    <t>00 0 00 00000</t>
  </si>
  <si>
    <t>Расходы на обеспечение деятельности ЦДТ</t>
  </si>
  <si>
    <t>Расходы на обеспечение деятельности ДЮСШ</t>
  </si>
  <si>
    <t>244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</si>
  <si>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</si>
  <si>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Бюджетные инвестиции на приобретение объектов недвижимого имущества в муниципальную собственность </t>
  </si>
  <si>
    <t>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</si>
  <si>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муниципальных районов на реализацию мероприятий по обеспечению жильем молодых  семей</t>
  </si>
  <si>
    <t>312</t>
  </si>
  <si>
    <t>Обеспечение функционирования МБУ "Центр хозяйственного обеспечения учреждений культуры"</t>
  </si>
  <si>
    <t>03 2 04 40089</t>
  </si>
  <si>
    <t>Основное мероприятие: обеспечение деятельности бюджетного учреждения</t>
  </si>
  <si>
    <t>"Отдел инженерных коммуникаций и муниципальных закупок АМС Алагирского района"</t>
  </si>
  <si>
    <t>Основное мероприятие: модернизация лифтового хозяйства</t>
  </si>
  <si>
    <t>19 0 07 43000</t>
  </si>
  <si>
    <t>11 2 02 41320</t>
  </si>
  <si>
    <t>Субсидии автономным учреждениям (ГТО)</t>
  </si>
  <si>
    <t>12 0 02 40270</t>
  </si>
  <si>
    <t xml:space="preserve">Субсидии автономным учреждениям (ГТО) </t>
  </si>
  <si>
    <t>13 0 01 L4970</t>
  </si>
  <si>
    <t>2 02 20216 05 0000 150</t>
  </si>
  <si>
    <t>2 02 25519 05 0000 150</t>
  </si>
  <si>
    <t xml:space="preserve">2 02 25555 05 0000 150 </t>
  </si>
  <si>
    <t>2 02 30024 05 0062 150</t>
  </si>
  <si>
    <t>2 02 30024 05 0063 150</t>
  </si>
  <si>
    <t>2 02 30024 05 0065 150</t>
  </si>
  <si>
    <t>2 02 30024 05 0067 150</t>
  </si>
  <si>
    <t>2 02 30024 05 0073 150</t>
  </si>
  <si>
    <t>2 02 30024 05 0075 150</t>
  </si>
  <si>
    <t>2 02 35118 05 0000 150</t>
  </si>
  <si>
    <t>2 02 10000 00 0000 150</t>
  </si>
  <si>
    <t>2 02 30000 00 0000 150</t>
  </si>
  <si>
    <t>2 02 30024 05 0000 150</t>
  </si>
  <si>
    <t>2 02 30029 05 0000 150</t>
  </si>
  <si>
    <t>2 02 20000 00 0000 150</t>
  </si>
  <si>
    <t xml:space="preserve">Основное мероприятие: обустройство мест массового отдыха населения </t>
  </si>
  <si>
    <t>05 03</t>
  </si>
  <si>
    <t>21 1 F2 55550</t>
  </si>
  <si>
    <t>400</t>
  </si>
  <si>
    <t>Субсидии бюджетным учреждениям на оплату труда</t>
  </si>
  <si>
    <t>Расходы на дорожную деятельность в отношении автомобильных дорог общего пользования местного значения из средств РБ</t>
  </si>
  <si>
    <t>17 0 01 26750</t>
  </si>
  <si>
    <t>Основное мероприятие: обустройство мест массового отдыха населения (парки)</t>
  </si>
  <si>
    <t>Софинансирование мероприятий ФЦП "Городская среда"</t>
  </si>
  <si>
    <t>21 0 00 00000</t>
  </si>
  <si>
    <t>0503</t>
  </si>
  <si>
    <t>Благоустройство</t>
  </si>
  <si>
    <t>11 2 02 21280</t>
  </si>
  <si>
    <t>11 1 02 21240</t>
  </si>
  <si>
    <t>01 0 01 40000</t>
  </si>
  <si>
    <t>Приложение 8</t>
  </si>
  <si>
    <t>2 02 35120 05 0000 151</t>
  </si>
  <si>
    <t>Судебная система</t>
  </si>
  <si>
    <t>0105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</si>
  <si>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</si>
  <si>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77 4 00 51200</t>
  </si>
  <si>
    <t>2 02 15001 05 0000 150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</si>
  <si>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</si>
  <si>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</si>
  <si>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</si>
  <si>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Софинансирование субсидий</t>
  </si>
  <si>
    <t>03 2 03 L5190</t>
  </si>
  <si>
    <t>612</t>
  </si>
  <si>
    <t>2 02 25299 05 0000 150</t>
  </si>
  <si>
    <t>Субсидии бюджетам муниципальных районов на софинансирование расходов на обустройство и восстановление воинских захоронений</t>
  </si>
  <si>
    <t>03 2 05 R2990</t>
  </si>
  <si>
    <t>03 2 05 00000</t>
  </si>
  <si>
    <t>03 2 05 L2990</t>
  </si>
  <si>
    <t>Иные закупки товаров, работ и услуг для обеспечения государственных (муниципальных) нужд за счет ФБ,РБ</t>
  </si>
  <si>
    <t>Иные закупки товаров, работ и услуг для обеспечения государственных (муниципальных) нужд за счет МБ</t>
  </si>
  <si>
    <t>07 02</t>
  </si>
  <si>
    <t>466</t>
  </si>
  <si>
    <t>11 01</t>
  </si>
  <si>
    <t>01 0 04 40040</t>
  </si>
  <si>
    <t>Оказание помощи при найме помещений</t>
  </si>
  <si>
    <t>СУММА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</si>
  <si>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</si>
  <si>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</si>
  <si>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</si>
  <si>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</si>
  <si>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2 02 40000 00 0000 150</t>
  </si>
  <si>
    <t xml:space="preserve"> 000 1161012301 0000 140</t>
  </si>
  <si>
    <t xml:space="preserve"> 000 1161012901 0000 140</t>
  </si>
  <si>
    <t>Муниципальная программа "Комплексное развитие сельских территорий" в Алагирском районе на 2020-2025гг</t>
  </si>
  <si>
    <t>Основное мероприятие: строительство и капитальный ремонт дорог в рамках программы</t>
  </si>
  <si>
    <t>Жилищно-коммунальное хозяйство</t>
  </si>
  <si>
    <t>22 1 01 R5765</t>
  </si>
  <si>
    <t>22 1 01 L5765</t>
  </si>
  <si>
    <t>13 0 01 R4970</t>
  </si>
  <si>
    <t>03 2 03 R5190</t>
  </si>
  <si>
    <t>Основное мероприятие: расходы на развитие отрасти культуры</t>
  </si>
  <si>
    <t>Основное мероприятие: поддержка отрасти культуры</t>
  </si>
  <si>
    <t>Социальная политика</t>
  </si>
  <si>
    <t>0401</t>
  </si>
  <si>
    <t>Основное мероприятие: расходы на финансирование сертификатов доп.образования.</t>
  </si>
  <si>
    <t>11 3 02 41720</t>
  </si>
  <si>
    <t>11 1 02 41225</t>
  </si>
  <si>
    <t>Субсидии бюджетным учреждениям (на питание)</t>
  </si>
  <si>
    <t>03 2 01 R4670</t>
  </si>
  <si>
    <t>03 2 01 L4670</t>
  </si>
  <si>
    <t>11 2 02 41325</t>
  </si>
  <si>
    <t>76 2 00 99700</t>
  </si>
  <si>
    <t>расходы за счет резервного фонда Главы</t>
  </si>
  <si>
    <t>Cофинансирование мероприятий программы</t>
  </si>
  <si>
    <t>Субсидии программы</t>
  </si>
  <si>
    <t xml:space="preserve">Cубсидии программы </t>
  </si>
  <si>
    <t>9930021670</t>
  </si>
  <si>
    <t>Реализация мероприятий по снижению напряженности на рынке труда</t>
  </si>
  <si>
    <t>22 1 01 00000</t>
  </si>
  <si>
    <t>22 1 00 00000</t>
  </si>
  <si>
    <t>Подпрограмма "Благоустройство сельских территорий"</t>
  </si>
  <si>
    <t>Основное мероприятие: реализация проектов по благоустройству сельских территорий</t>
  </si>
  <si>
    <t>22 0 00 00000</t>
  </si>
  <si>
    <t>99 1 00 42690</t>
  </si>
  <si>
    <t>1403</t>
  </si>
  <si>
    <t>Прочие межбюджетные трансферты</t>
  </si>
  <si>
    <t>Иные межбюджетные трансферты бюджетам сельских поселений</t>
  </si>
  <si>
    <t>540</t>
  </si>
  <si>
    <t>Муниципальная программа "Профилактика правонарушений на территории Алагирского района РСО-Алания на 2021-2023 гг"</t>
  </si>
  <si>
    <t>Расходы на реализацию муниципальной программы "Профилактика правонарушений на территории Алагирского района РСО-Алания на 2021-2023 гг"</t>
  </si>
  <si>
    <t>Муниципальная программа "Повышение безопасности дорожного движения на территории Алагирского района РСО-Алания" на 2021-2023 годы</t>
  </si>
  <si>
    <t>Реализация мероприятий муниципальной программы "Повышение безопасности дорожного движения на территории Алагирского района РСО-Алания" на 2021-2023 годы</t>
  </si>
  <si>
    <t>Муниципальная программа "Комплексные меры по противодействию злоупотреблению наркотиками и их незаконному обороту в Алагирском районе" на 2021-2023 годы</t>
  </si>
  <si>
    <t>Муниципальная программа "Профилактика терроризма и экстремизма на территории Алагирского района РСО-Алания" на 2021-2023 годы</t>
  </si>
  <si>
    <t>Реализация мероприятий муниципальной программы "Комплексные меры по противодействию злоупотреблению наркотиками и их незаконному обороту в Алагирском районе" на 2021-2023 годы</t>
  </si>
  <si>
    <t>Реализация мероприятий муниципальной программы "Профилактика терроризма и экстремизма на территории Алагирского района РСО-Алания" на 2021-2023 годы</t>
  </si>
  <si>
    <t>Муниципальная программа "Социальная поддержка граждан Алагирского района в 2021-2023 гг."</t>
  </si>
  <si>
    <t>Муниципальная программа "Развитие Единой дежурно-диспетчерской службы - 112 Алагирского района на 2021-2023гг"</t>
  </si>
  <si>
    <t>Муниципальная программа "Развитие дорожного хозяйства в Алагирском районе на 2021-2023гг"</t>
  </si>
  <si>
    <t>Муниципальная программа "Развитие молодежной политики, физической культуры и спорта в Алагирском районе на 2021-2023гг"</t>
  </si>
  <si>
    <t>Муниципальная программа "Развитие образования в Алагирском районе на 2021-2023гг"</t>
  </si>
  <si>
    <t>Подпрограмма "Реализация муниципальной программы "Развитие образования в Алагирском районе на 2021-2023гг"</t>
  </si>
  <si>
    <t>Муниципальная программа "Развитие культуры Алагирского района Республики Северная Осетия-Алания (2019-2023гг)"</t>
  </si>
  <si>
    <t>Муниципальная программа "Обеспечение жильем молодых семей на 2021-2023 гг."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</si>
  <si>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2021-2023гг"</t>
  </si>
  <si>
    <t>Расходы на ПСД, снос домов</t>
  </si>
  <si>
    <t>Муниципальная программа "Комплексное развитие сельских территорий Алагирского района на 2021-2023гг"</t>
  </si>
  <si>
    <t>Муниципальная программа "Развитие земельно-имущественных отношений на территории Алагирского района на 2021-2023гг"</t>
  </si>
  <si>
    <t>Расходы на ПСД, терр.планрование</t>
  </si>
  <si>
    <t>16 0 02 00000</t>
  </si>
  <si>
    <t>16 0 02 44000</t>
  </si>
  <si>
    <t>Муниципальная программа "Формирование современной городской среды на 2021-2023гг"</t>
  </si>
  <si>
    <t>Софинансирование мероприятий МП "Формирование современной городской среды на 2021-2023 гг"</t>
  </si>
  <si>
    <t>Муниципальная программа "Развитие туриcтско-рекреационного комплекса Алагирского района на 2021-2023 гг."</t>
  </si>
  <si>
    <t>Муниципальная программа "Поддержка и развитие малого и  среднего предпринимательства в Алагирском районе на 2021-2023 гг."</t>
  </si>
  <si>
    <t>Муниципальная программа "Поддержка социально-ориентированных некоммерческих организаций в Алагирском районе на 2021-2023гг"</t>
  </si>
  <si>
    <t>Муниципальная программа "Профилактика правонарушений на территории Алагирского района"на 2021-2023 годы</t>
  </si>
  <si>
    <t>Муниципальная программа "Повышение безопасности дорожного движения на территории Алагирского района" на 2021-2023 годы</t>
  </si>
  <si>
    <t>Муниципальная программа "Формирование современной городской среды на 2021-2023 гг" на территории МО Алагирский район</t>
  </si>
  <si>
    <t>19 0 00 44000</t>
  </si>
  <si>
    <t>Муниципальная программа "Развитие культуры Алагирского района Республики Северная Осетия-Алания (2020-2023гг)"</t>
  </si>
  <si>
    <t>Основное мероприятие: мероприятия по обустройству и восстановлению воинских захоронений (2019-2023гг)</t>
  </si>
  <si>
    <t>Муниципальная программа "Развитие образования в Алагирском районе на 2021-2023 гг."</t>
  </si>
  <si>
    <t>Муниципальная программа "Поддержка и развитие малого и  среднего предпринимательства в Алагирском районе на 2021-2023гг."</t>
  </si>
  <si>
    <t>Муниципальная программа "Развитие культуры Алагирского районаРСО-Алания" на 2020-2023гг</t>
  </si>
  <si>
    <t>Муниципальная программа "Профилактика правонарушений на территории Алагирского района" на 2021-2023 гг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</si>
  <si>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2021-2023 гг"</t>
  </si>
  <si>
    <t>Муниципальная программа "Профилактика терроризма и экстремизма на территории Алагирского района" на 2021-2023 гг</t>
  </si>
  <si>
    <t>Реализация мероприятий муниципальной программы "Профилактика терроризма и экстремизма на территории 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</si>
  <si>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</si>
  <si>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района" на 2021-2023 годы</t>
  </si>
  <si>
    <t>Муниципальная программа "Комплексные меры по противодействию злоупотребления наркотиками и их незаконному обороту в Алагирском районе" на 2021-2023 гг</t>
  </si>
  <si>
    <t>Муниципальная программа "Дорожная деятельность в отношении автомобильных дорог общего пользования местного значения Алагирского района на 2021-2023гг"</t>
  </si>
  <si>
    <t>Реализация мероприятий муниципальной программы "Развитие туриcтско-рекреационного комплекса Алагирского района на 2021-2023</t>
  </si>
  <si>
    <t>05 0 00 00000</t>
  </si>
  <si>
    <t>Муниципальная программа "Поддержка и развитие малого и  среднего предпринимательства в Алагирском районе" на 2021-2023 годы</t>
  </si>
  <si>
    <t>439</t>
  </si>
  <si>
    <t>Дотации на выравнивание бюджетной обеспеченности городских поселений из районного фонда финансовой поддержки</t>
  </si>
  <si>
    <t>Субсидии бюджетным учреждениям (ПФДО)</t>
  </si>
  <si>
    <t>000 1160114301 0000 140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</si>
  <si>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</si>
  <si>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</si>
  <si>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</si>
  <si>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</si>
  <si>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</si>
  <si>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000 1160119301 0000 140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</si>
  <si>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</si>
  <si>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</si>
  <si>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</si>
  <si>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2 02 49999 05 0147 150</t>
  </si>
  <si>
    <t>Прочие межбюджетные трансферты, передаваемые бюджетам муниципальных районов (организацию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</si>
  <si>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2 02 49999 05 0148 150</t>
  </si>
  <si>
    <t xml:space="preserve">Субсидия бюджетам муниципальных районов на поддержку отрасли культуры </t>
  </si>
  <si>
    <t>2 02 25519 05 0001 150</t>
  </si>
  <si>
    <t xml:space="preserve">к решению Собрания представителей Алагирского района                                                                                                                                                   "О бюджете муниципального образования Алагирский район на 2022 год и на плановый период 2023 и 2024 годов"                                                                                                                                                                                                        </t>
  </si>
  <si>
    <t>243</t>
  </si>
  <si>
    <t>Иные закупки товаров, работ и услуг для обеспечения государственных (муниципальных) нужд (игр.площ)</t>
  </si>
  <si>
    <t>Софинансирование к программе "Переселение граждан из аварийного жилья"</t>
  </si>
  <si>
    <t>Расходы на ежемесячное денежное вознаграждение за классное руководство</t>
  </si>
  <si>
    <t>11 2 02 53030</t>
  </si>
  <si>
    <t xml:space="preserve">Расходы на  организацию бесплатного
горячего питания обучающихся (из ФБ)
</t>
  </si>
  <si>
    <t>11 2 02 R3040</t>
  </si>
  <si>
    <t xml:space="preserve">Расходы на  организацию бесплатного
горячего питания обучающихся (из РБ)
</t>
  </si>
  <si>
    <t>11 2 02 10484</t>
  </si>
  <si>
    <t>11 2 02 00000</t>
  </si>
  <si>
    <t>21 2 F2 00000</t>
  </si>
  <si>
    <t xml:space="preserve"> Доходы бюджета муниципального образования Алагирский район  на 2022 год                                                                                                                        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</si>
  <si>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на 2022 год </t>
  </si>
  <si>
    <t xml:space="preserve">Ведомственная структура расходов бюджета муниципального образования Алагирский район на 2022 год                                                                         </t>
  </si>
  <si>
    <t>Распределение бюджетных ассигнований по целевым статьям (муниципальным программам программам и непрограммным направлениям деятельности), разделам, подразделам, группам и подгруппам видов расходов классификации расходов районного бюджета на 2022 год</t>
  </si>
  <si>
    <t>03 1 01 R5190</t>
  </si>
  <si>
    <t>03 1 01 L5190</t>
  </si>
  <si>
    <t>2 02 25590 05 0000 150</t>
  </si>
  <si>
    <t>Субсидия бюджетам муниципальных районов на  техническое оснащение муниципальных музеев</t>
  </si>
  <si>
    <t>05 05</t>
  </si>
  <si>
    <t>21 2 F2 54240</t>
  </si>
  <si>
    <t xml:space="preserve">Прочие субсидии на создание комфортной городской среды в малых городах и исторических поселениях - победителях ВК </t>
  </si>
  <si>
    <t>Другие вопросы в области жилищно-коммунального хозяйства</t>
  </si>
  <si>
    <t>03 2 02 R5900</t>
  </si>
  <si>
    <t>03 2 02 L5900</t>
  </si>
  <si>
    <t>03 2 01 L5900</t>
  </si>
  <si>
    <t>0505</t>
  </si>
  <si>
    <t>Расходы на реализацию муниципальной программы "Профилактика правонарушений на территории Алагирского района" на 2021-2023 годы</t>
  </si>
  <si>
    <t>Муниципальная программа «Повышение безопасности дорожного движения на территории Алагирского района Республики Северная Осетия Алания  на 2021 – 2023 годы.»</t>
  </si>
  <si>
    <t>Реализация мероприятий муниципальной программы «Повышение безопасности дорожного движения на территории Алагирского района Республики Северная Осетия Алания  на 2021 – 2023 годы.»</t>
  </si>
  <si>
    <t>Муниципальная программа "Развитие Единой дежурно-диспетчерской службы - 112" Алагирского района на 2021-2023гг</t>
  </si>
  <si>
    <t>Реализация мероприятий муниципальной программы "Профилактика терроризма и экстремизма в Алагирском  районе  Республики Северная Осетия Алания   на 2021 – 2023 годы"</t>
  </si>
  <si>
    <t>Муниципальная программа "Профилактика терроризма и экстремизма в Алагирском  районе  Республики Северная Осетия Алания   на 2021 – 2023 годы"</t>
  </si>
  <si>
    <t>Муниципальная программа "Обеспечение жильем молодых семей в Алагирском районе" на 2021-2023 годы</t>
  </si>
  <si>
    <t>813</t>
  </si>
  <si>
    <t>Приложение 1</t>
  </si>
  <si>
    <t>+</t>
  </si>
  <si>
    <t>2 02 15002 05 0000 150</t>
  </si>
  <si>
    <t>2 02 30024 05 0104 150</t>
  </si>
  <si>
    <t>Приложение 2</t>
  </si>
  <si>
    <t>Приложение 3</t>
  </si>
  <si>
    <t xml:space="preserve">Софинансирование мероприятий </t>
  </si>
  <si>
    <t>тыс.руб</t>
  </si>
  <si>
    <t xml:space="preserve">Основное мероприятие: грантовая поддержка </t>
  </si>
  <si>
    <t>2 02 45424 05 0000 150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</si>
  <si>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</si>
  <si>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 бюджетам муниципальных образований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</si>
  <si>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бюджетам городских поселений</t>
  </si>
  <si>
    <t>99 2 00 42690</t>
  </si>
  <si>
    <t>19 0 02 10583</t>
  </si>
  <si>
    <t>Расходы на обустройство и содержание мест утилизации биологических отходов</t>
  </si>
  <si>
    <t>07 03</t>
  </si>
  <si>
    <t xml:space="preserve">к решению Собрания представителей Алагирского района "О бюджете муниципального образования Алагирский район на 2022 год и на плановый период 2023 и 2024 годов"                                                                                                                                                                                                        </t>
  </si>
  <si>
    <t>2200,0</t>
  </si>
  <si>
    <t>1258,0</t>
  </si>
  <si>
    <t>Иные межбюджетные трансферты бюджетам городких поселений</t>
  </si>
  <si>
    <t>Приложение 4</t>
  </si>
  <si>
    <t>16 0 00 44000</t>
  </si>
  <si>
    <t>Образование</t>
  </si>
  <si>
    <t>Субвенции бюджетам муниципальных районов на обустройство и содержание мест утилизации биологических отходов (скотомогильников, биотермических ям)</t>
  </si>
  <si>
    <t>19 0 02 99700</t>
  </si>
  <si>
    <t>77 4 00 22700</t>
  </si>
  <si>
    <t>Поощрение достижения высоких социально-экономических показателей деятельности ОМС</t>
  </si>
  <si>
    <t>77 6 00 22700</t>
  </si>
  <si>
    <t>77 8 00 22700</t>
  </si>
  <si>
    <t>77 7 00 22700</t>
  </si>
  <si>
    <t>77 5 00 22700</t>
  </si>
  <si>
    <t>03 1 A1 55190</t>
  </si>
  <si>
    <t>03 1 A1 L5190</t>
  </si>
  <si>
    <t>03 2 A1 55900</t>
  </si>
  <si>
    <t>03 2 A1 L5900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</si>
  <si>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</si>
  <si>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</si>
  <si>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2 02 49999 05 0150 150</t>
  </si>
  <si>
    <t>2 02 49999 05 0066 150</t>
  </si>
  <si>
    <t>Прочие межбюджетные трансферты, передаваемые бюджетам муниципальных районов (осуществление полномочий в области занятости населения)</t>
  </si>
  <si>
    <t>11 2 02 10555</t>
  </si>
  <si>
    <t xml:space="preserve">Расходы на  обеспечению продуктовыми наборами обучающихся, получающих начальное общее образование в МОО (из РБ)
</t>
  </si>
  <si>
    <t>07 00</t>
  </si>
  <si>
    <t>Прочие межбюджетные трансферты, передаваемые бюджетам муниципальных районов (организацию бесплатного горячего питания обучающихся из семей, признанных малоимущими, и обучающихся с ОВЗ получающих основное общее и среднее общее образование в муниципальных образовательных организациях)</t>
  </si>
  <si>
    <t>Прочие межбюджетные трансферты, передаваемые бюджетам муниципальных районов (обеспечению продуктовыми наборами обучающихся, получающих начальное общее образование в муниципальных образовательных организациях)</t>
  </si>
  <si>
    <t>Лучшее сельское учреждение (клубы)</t>
  </si>
  <si>
    <t>софинансирование</t>
  </si>
  <si>
    <t>03 2 А2 55190</t>
  </si>
  <si>
    <t xml:space="preserve">к решению Собрания представителей Алагирского района "О бюджете муниципального образования Алагирский район на 2022 год                                                                                                                                                  и на плановый период 2023 и 2024 годов" </t>
  </si>
  <si>
    <t>2 02 16549 05 0000 150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</si>
  <si>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</si>
  <si>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№ 7-12-1 от 27.07.2022</t>
  </si>
  <si>
    <t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 № 7-12-1 от 27.07.2022</t>
  </si>
  <si>
    <t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 №7-12-1 от 27.07.2022</t>
  </si>
  <si>
    <t>03 2 02 R5096</t>
  </si>
  <si>
    <t>03 2 02 L5096</t>
  </si>
  <si>
    <t>19 0 02 5549C</t>
  </si>
  <si>
    <t>76 1 00 5549C</t>
  </si>
  <si>
    <t>Поощрение достижения показателей деятельности ОМС</t>
  </si>
  <si>
    <t>77 3 00 5549С</t>
  </si>
  <si>
    <t>77 4 00 5549С</t>
  </si>
  <si>
    <t>77 5 00 5549С</t>
  </si>
  <si>
    <t>77 7 00 5549С</t>
  </si>
  <si>
    <t>77 8 00 5549С</t>
  </si>
  <si>
    <t>77 6 00 5549С</t>
  </si>
  <si>
    <t>Достижение показателей деятельности ОМС</t>
  </si>
  <si>
    <t>Проведение празднования на федеральном уровне памятных дат субъектов</t>
  </si>
  <si>
    <t>9970042700</t>
  </si>
  <si>
    <t>Расходы из резервного фонда Главы АМС</t>
  </si>
  <si>
    <t xml:space="preserve">Муниципальная программа «Обеспечение жильем молодых семей в Алагирском районе на 2021-2023 годы»
</t>
  </si>
</sst>
</file>

<file path=xl/styles.xml><?xml version="1.0" encoding="utf-8"?>
<styleSheet xmlns="http://schemas.openxmlformats.org/spreadsheetml/2006/main">
  <numFmts count="1">
    <numFmt numFmtId="164" formatCode="#,##0.0"/>
  </numFmts>
  <fonts count="33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sz val="9"/>
      <color rgb="FF000000"/>
      <name val="Tahoma"/>
      <family val="2"/>
      <charset val="204"/>
    </font>
    <font>
      <u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1" fillId="0" borderId="0"/>
    <xf numFmtId="0" fontId="11" fillId="0" borderId="0"/>
    <xf numFmtId="0" fontId="1" fillId="0" borderId="0"/>
    <xf numFmtId="0" fontId="24" fillId="0" borderId="6">
      <alignment vertical="top" wrapText="1"/>
    </xf>
    <xf numFmtId="49" fontId="26" fillId="0" borderId="6">
      <alignment horizontal="center" vertical="top" shrinkToFit="1"/>
    </xf>
    <xf numFmtId="4" fontId="24" fillId="4" borderId="6">
      <alignment horizontal="right" vertical="top" shrinkToFit="1"/>
    </xf>
    <xf numFmtId="49" fontId="30" fillId="0" borderId="6">
      <alignment horizontal="center"/>
    </xf>
    <xf numFmtId="0" fontId="30" fillId="0" borderId="7">
      <alignment horizontal="left" wrapText="1" indent="2"/>
    </xf>
  </cellStyleXfs>
  <cellXfs count="239">
    <xf numFmtId="0" fontId="0" fillId="0" borderId="0" xfId="0"/>
    <xf numFmtId="0" fontId="11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5" fillId="0" borderId="0" xfId="0" applyFont="1"/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5" fillId="0" borderId="0" xfId="0" applyFont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0" fontId="2" fillId="0" borderId="1" xfId="3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justify" vertical="top" wrapText="1"/>
    </xf>
    <xf numFmtId="0" fontId="25" fillId="0" borderId="1" xfId="8" applyNumberFormat="1" applyFont="1" applyBorder="1" applyAlignment="1" applyProtection="1">
      <alignment vertical="top" wrapText="1"/>
    </xf>
    <xf numFmtId="0" fontId="3" fillId="0" borderId="1" xfId="3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11" fillId="0" borderId="5" xfId="0" applyFont="1" applyBorder="1"/>
    <xf numFmtId="164" fontId="18" fillId="0" borderId="5" xfId="3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3" fillId="0" borderId="0" xfId="3" applyFont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3" applyFont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3" fillId="0" borderId="1" xfId="3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horizontal="left" vertical="top" wrapText="1"/>
    </xf>
    <xf numFmtId="0" fontId="10" fillId="0" borderId="1" xfId="3" applyFont="1" applyFill="1" applyBorder="1" applyAlignment="1">
      <alignment vertical="top" wrapText="1"/>
    </xf>
    <xf numFmtId="0" fontId="23" fillId="0" borderId="1" xfId="3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3" fillId="3" borderId="1" xfId="3" applyFont="1" applyFill="1" applyBorder="1" applyAlignment="1">
      <alignment horizontal="left" vertical="top" wrapText="1"/>
    </xf>
    <xf numFmtId="0" fontId="2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0" fillId="3" borderId="1" xfId="3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6" fillId="0" borderId="1" xfId="3" applyFont="1" applyFill="1" applyBorder="1" applyAlignment="1">
      <alignment horizontal="left" vertical="top" wrapText="1"/>
    </xf>
    <xf numFmtId="0" fontId="12" fillId="0" borderId="1" xfId="3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4" fontId="3" fillId="0" borderId="1" xfId="3" applyNumberFormat="1" applyFont="1" applyFill="1" applyBorder="1" applyAlignment="1">
      <alignment horizontal="center" vertical="top" wrapText="1"/>
    </xf>
    <xf numFmtId="49" fontId="3" fillId="0" borderId="1" xfId="3" applyNumberFormat="1" applyFont="1" applyFill="1" applyBorder="1" applyAlignment="1">
      <alignment horizontal="center" vertical="top" wrapText="1"/>
    </xf>
    <xf numFmtId="4" fontId="2" fillId="0" borderId="1" xfId="3" applyNumberFormat="1" applyFont="1" applyFill="1" applyBorder="1" applyAlignment="1">
      <alignment horizontal="center" vertical="top" wrapText="1"/>
    </xf>
    <xf numFmtId="49" fontId="2" fillId="0" borderId="1" xfId="3" applyNumberFormat="1" applyFont="1" applyFill="1" applyBorder="1" applyAlignment="1">
      <alignment horizontal="center" vertical="top" wrapText="1"/>
    </xf>
    <xf numFmtId="164" fontId="2" fillId="0" borderId="1" xfId="3" applyNumberFormat="1" applyFont="1" applyFill="1" applyBorder="1" applyAlignment="1">
      <alignment horizontal="center" vertical="top" wrapText="1"/>
    </xf>
    <xf numFmtId="49" fontId="18" fillId="0" borderId="1" xfId="3" applyNumberFormat="1" applyFont="1" applyFill="1" applyBorder="1" applyAlignment="1">
      <alignment horizontal="center" vertical="top"/>
    </xf>
    <xf numFmtId="49" fontId="3" fillId="0" borderId="1" xfId="3" applyNumberFormat="1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 vertical="top" wrapText="1"/>
    </xf>
    <xf numFmtId="49" fontId="10" fillId="0" borderId="1" xfId="3" applyNumberFormat="1" applyFont="1" applyFill="1" applyBorder="1" applyAlignment="1">
      <alignment horizontal="center" vertical="top"/>
    </xf>
    <xf numFmtId="49" fontId="2" fillId="3" borderId="1" xfId="3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49" fontId="9" fillId="0" borderId="1" xfId="3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0" fontId="15" fillId="0" borderId="1" xfId="3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164" fontId="1" fillId="0" borderId="0" xfId="0" applyNumberFormat="1" applyFont="1" applyFill="1" applyAlignment="1">
      <alignment vertical="top"/>
    </xf>
    <xf numFmtId="4" fontId="1" fillId="0" borderId="0" xfId="0" applyNumberFormat="1" applyFont="1" applyAlignment="1">
      <alignment vertical="top"/>
    </xf>
    <xf numFmtId="164" fontId="3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3" fillId="0" borderId="1" xfId="3" applyFont="1" applyBorder="1" applyAlignment="1">
      <alignment horizontal="center" vertical="top" wrapText="1"/>
    </xf>
    <xf numFmtId="164" fontId="3" fillId="0" borderId="1" xfId="3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3" fillId="0" borderId="3" xfId="3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 wrapText="1"/>
    </xf>
    <xf numFmtId="164" fontId="10" fillId="0" borderId="1" xfId="3" applyNumberFormat="1" applyFont="1" applyFill="1" applyBorder="1" applyAlignment="1">
      <alignment horizontal="center" vertical="top"/>
    </xf>
    <xf numFmtId="164" fontId="18" fillId="0" borderId="1" xfId="3" applyNumberFormat="1" applyFont="1" applyFill="1" applyBorder="1" applyAlignment="1">
      <alignment horizontal="center" vertical="top"/>
    </xf>
    <xf numFmtId="164" fontId="1" fillId="0" borderId="0" xfId="0" applyNumberFormat="1" applyFont="1" applyFill="1" applyAlignment="1">
      <alignment horizontal="right" vertical="top"/>
    </xf>
    <xf numFmtId="164" fontId="2" fillId="0" borderId="2" xfId="3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10" fillId="3" borderId="1" xfId="3" applyNumberFormat="1" applyFont="1" applyFill="1" applyBorder="1" applyAlignment="1">
      <alignment horizontal="center" vertical="top"/>
    </xf>
    <xf numFmtId="164" fontId="18" fillId="3" borderId="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horizontal="center" vertical="top"/>
    </xf>
    <xf numFmtId="164" fontId="2" fillId="0" borderId="0" xfId="0" applyNumberFormat="1" applyFont="1" applyAlignment="1">
      <alignment horizontal="right" vertical="top" wrapText="1"/>
    </xf>
    <xf numFmtId="164" fontId="3" fillId="0" borderId="3" xfId="3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25" fillId="0" borderId="1" xfId="7" applyNumberFormat="1" applyFont="1" applyBorder="1" applyAlignment="1" applyProtection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9" fillId="3" borderId="1" xfId="0" applyFont="1" applyFill="1" applyBorder="1" applyAlignment="1">
      <alignment horizontal="center" vertical="top"/>
    </xf>
    <xf numFmtId="0" fontId="29" fillId="3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164" fontId="6" fillId="5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3" fillId="3" borderId="1" xfId="3" applyNumberFormat="1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 vertical="top" wrapText="1"/>
    </xf>
    <xf numFmtId="49" fontId="2" fillId="0" borderId="2" xfId="3" applyNumberFormat="1" applyFont="1" applyFill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top" wrapText="1"/>
    </xf>
    <xf numFmtId="0" fontId="3" fillId="0" borderId="4" xfId="3" applyFont="1" applyBorder="1" applyAlignment="1">
      <alignment horizontal="center" vertical="top" wrapText="1"/>
    </xf>
    <xf numFmtId="4" fontId="3" fillId="0" borderId="1" xfId="3" applyNumberFormat="1" applyFont="1" applyBorder="1" applyAlignment="1">
      <alignment horizontal="center" vertical="top" wrapText="1"/>
    </xf>
    <xf numFmtId="0" fontId="2" fillId="0" borderId="4" xfId="3" applyFont="1" applyBorder="1" applyAlignment="1">
      <alignment horizontal="center" vertical="top" wrapText="1"/>
    </xf>
    <xf numFmtId="4" fontId="18" fillId="0" borderId="1" xfId="3" applyNumberFormat="1" applyFont="1" applyFill="1" applyBorder="1" applyAlignment="1">
      <alignment horizontal="center" vertical="top"/>
    </xf>
    <xf numFmtId="0" fontId="3" fillId="3" borderId="1" xfId="3" applyFont="1" applyFill="1" applyBorder="1" applyAlignment="1">
      <alignment horizontal="center" vertical="top" wrapText="1"/>
    </xf>
    <xf numFmtId="0" fontId="2" fillId="3" borderId="1" xfId="3" applyFont="1" applyFill="1" applyBorder="1" applyAlignment="1">
      <alignment horizontal="center" vertical="top" wrapText="1"/>
    </xf>
    <xf numFmtId="0" fontId="18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49" fontId="28" fillId="0" borderId="1" xfId="5" applyFont="1" applyFill="1" applyBorder="1" applyAlignment="1" applyProtection="1">
      <alignment horizontal="center" vertical="top" shrinkToFit="1"/>
    </xf>
    <xf numFmtId="49" fontId="25" fillId="0" borderId="1" xfId="5" applyFont="1" applyFill="1" applyBorder="1" applyAlignment="1" applyProtection="1">
      <alignment horizontal="center" vertical="top" shrinkToFit="1"/>
    </xf>
    <xf numFmtId="0" fontId="10" fillId="3" borderId="1" xfId="0" applyNumberFormat="1" applyFont="1" applyFill="1" applyBorder="1" applyAlignment="1">
      <alignment horizontal="center" vertical="top" wrapText="1" shrinkToFit="1"/>
    </xf>
    <xf numFmtId="0" fontId="25" fillId="0" borderId="1" xfId="4" applyNumberFormat="1" applyFont="1" applyFill="1" applyBorder="1" applyAlignment="1" applyProtection="1">
      <alignment vertical="top" wrapText="1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164" fontId="3" fillId="3" borderId="1" xfId="3" applyNumberFormat="1" applyFont="1" applyFill="1" applyBorder="1" applyAlignment="1">
      <alignment horizontal="center" vertical="top" wrapText="1"/>
    </xf>
    <xf numFmtId="164" fontId="2" fillId="3" borderId="1" xfId="3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4" fontId="9" fillId="0" borderId="0" xfId="0" applyNumberFormat="1" applyFont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32" fillId="0" borderId="0" xfId="0" applyFont="1" applyAlignment="1">
      <alignment horizontal="right" vertical="top"/>
    </xf>
    <xf numFmtId="0" fontId="2" fillId="0" borderId="0" xfId="3" applyFont="1" applyBorder="1" applyAlignment="1">
      <alignment horizontal="center" vertical="top"/>
    </xf>
    <xf numFmtId="0" fontId="2" fillId="0" borderId="3" xfId="3" applyFont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3" fillId="0" borderId="0" xfId="3" applyNumberFormat="1" applyFont="1" applyAlignment="1">
      <alignment horizontal="center" vertical="top" wrapText="1"/>
    </xf>
    <xf numFmtId="164" fontId="3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3" fillId="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/>
    <xf numFmtId="0" fontId="16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164" fontId="3" fillId="0" borderId="0" xfId="0" applyNumberFormat="1" applyFont="1" applyFill="1" applyAlignment="1">
      <alignment horizontal="right" vertical="top"/>
    </xf>
    <xf numFmtId="164" fontId="3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2" fontId="2" fillId="0" borderId="0" xfId="0" applyNumberFormat="1" applyFont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0" fontId="6" fillId="0" borderId="3" xfId="3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top"/>
    </xf>
    <xf numFmtId="0" fontId="31" fillId="0" borderId="1" xfId="0" applyFont="1" applyBorder="1" applyAlignment="1">
      <alignment horizontal="left" vertical="top" wrapText="1"/>
    </xf>
    <xf numFmtId="164" fontId="6" fillId="0" borderId="0" xfId="0" applyNumberFormat="1" applyFont="1" applyAlignment="1">
      <alignment horizontal="center" vertical="top"/>
    </xf>
    <xf numFmtId="164" fontId="0" fillId="0" borderId="1" xfId="0" applyNumberFormat="1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2" fillId="0" borderId="3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4" fontId="10" fillId="0" borderId="1" xfId="3" applyNumberFormat="1" applyFont="1" applyFill="1" applyBorder="1" applyAlignment="1">
      <alignment horizontal="center" vertical="top"/>
    </xf>
    <xf numFmtId="0" fontId="18" fillId="0" borderId="1" xfId="3" applyNumberFormat="1" applyFont="1" applyFill="1" applyBorder="1" applyAlignment="1">
      <alignment horizontal="center" vertical="top"/>
    </xf>
    <xf numFmtId="49" fontId="27" fillId="3" borderId="1" xfId="0" applyNumberFormat="1" applyFont="1" applyFill="1" applyBorder="1" applyAlignment="1">
      <alignment vertical="top" wrapText="1"/>
    </xf>
    <xf numFmtId="49" fontId="10" fillId="3" borderId="1" xfId="3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0" fontId="2" fillId="3" borderId="0" xfId="0" applyFont="1" applyFill="1" applyAlignment="1">
      <alignment horizontal="right" vertical="top" wrapText="1"/>
    </xf>
    <xf numFmtId="0" fontId="3" fillId="3" borderId="0" xfId="3" applyFont="1" applyFill="1" applyAlignment="1">
      <alignment horizontal="center" vertical="top" wrapText="1"/>
    </xf>
    <xf numFmtId="0" fontId="25" fillId="3" borderId="1" xfId="4" applyNumberFormat="1" applyFont="1" applyFill="1" applyBorder="1" applyAlignment="1" applyProtection="1">
      <alignment vertical="top" wrapText="1"/>
    </xf>
    <xf numFmtId="0" fontId="18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3" borderId="1" xfId="3" applyFont="1" applyFill="1" applyBorder="1" applyAlignment="1">
      <alignment vertical="top" wrapText="1"/>
    </xf>
    <xf numFmtId="0" fontId="3" fillId="3" borderId="1" xfId="3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/>
    </xf>
    <xf numFmtId="0" fontId="18" fillId="3" borderId="1" xfId="3" applyFont="1" applyFill="1" applyBorder="1" applyAlignment="1">
      <alignment vertical="top" wrapText="1"/>
    </xf>
    <xf numFmtId="0" fontId="16" fillId="3" borderId="0" xfId="0" applyFont="1" applyFill="1" applyAlignment="1">
      <alignment horizontal="right" vertical="top" wrapText="1"/>
    </xf>
    <xf numFmtId="0" fontId="6" fillId="3" borderId="3" xfId="3" applyFont="1" applyFill="1" applyBorder="1" applyAlignment="1">
      <alignment horizontal="center" vertical="top" wrapText="1"/>
    </xf>
    <xf numFmtId="0" fontId="3" fillId="3" borderId="0" xfId="0" applyFont="1" applyFill="1" applyAlignment="1">
      <alignment vertical="top" wrapText="1"/>
    </xf>
    <xf numFmtId="0" fontId="29" fillId="3" borderId="0" xfId="0" applyFont="1" applyFill="1" applyAlignment="1">
      <alignment vertical="top" wrapText="1"/>
    </xf>
    <xf numFmtId="0" fontId="23" fillId="3" borderId="1" xfId="3" applyFont="1" applyFill="1" applyBorder="1" applyAlignment="1">
      <alignment vertical="top" wrapText="1"/>
    </xf>
    <xf numFmtId="0" fontId="21" fillId="3" borderId="1" xfId="0" applyFont="1" applyFill="1" applyBorder="1" applyAlignment="1">
      <alignment vertical="top" wrapText="1"/>
    </xf>
    <xf numFmtId="0" fontId="28" fillId="3" borderId="8" xfId="0" applyFont="1" applyFill="1" applyBorder="1" applyAlignment="1">
      <alignment vertical="top" wrapText="1"/>
    </xf>
    <xf numFmtId="0" fontId="16" fillId="3" borderId="1" xfId="3" applyFont="1" applyFill="1" applyBorder="1" applyAlignment="1">
      <alignment horizontal="left" vertical="top" wrapText="1"/>
    </xf>
    <xf numFmtId="0" fontId="12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9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1" xfId="0" applyFont="1" applyFill="1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9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1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2" fontId="16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6" fillId="0" borderId="0" xfId="3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8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2" fillId="0" borderId="0" xfId="0" applyFont="1" applyFill="1" applyAlignment="1">
      <alignment horizontal="center" vertical="top" wrapText="1"/>
    </xf>
    <xf numFmtId="0" fontId="17" fillId="0" borderId="0" xfId="0" applyFont="1" applyAlignment="1">
      <alignment horizontal="right" vertical="top" wrapText="1"/>
    </xf>
  </cellXfs>
  <cellStyles count="9">
    <cellStyle name="xl31" xfId="8"/>
    <cellStyle name="xl33" xfId="4"/>
    <cellStyle name="xl34" xfId="5"/>
    <cellStyle name="xl35" xfId="6"/>
    <cellStyle name="xl43" xfId="7"/>
    <cellStyle name="Обычный" xfId="0" builtinId="0"/>
    <cellStyle name="Обычный 4" xfId="1"/>
    <cellStyle name="Обычный 5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opLeftCell="A11" workbookViewId="0">
      <selection activeCell="I67" sqref="I67"/>
    </sheetView>
  </sheetViews>
  <sheetFormatPr defaultRowHeight="15"/>
  <cols>
    <col min="1" max="1" width="23" style="99" customWidth="1"/>
    <col min="2" max="2" width="41.5703125" style="99" customWidth="1"/>
    <col min="3" max="3" width="14.28515625" style="66" hidden="1" customWidth="1"/>
    <col min="4" max="8" width="12.5703125" style="144" hidden="1" customWidth="1"/>
    <col min="9" max="9" width="12.5703125" style="144" customWidth="1"/>
    <col min="10" max="10" width="14.140625" style="144" customWidth="1"/>
    <col min="11" max="11" width="16.28515625" style="142" customWidth="1"/>
    <col min="12" max="12" width="9.140625" customWidth="1"/>
  </cols>
  <sheetData>
    <row r="1" spans="1:19">
      <c r="C1" s="212" t="s">
        <v>745</v>
      </c>
      <c r="D1" s="213"/>
      <c r="E1" s="213"/>
      <c r="F1" s="213"/>
      <c r="G1" s="213"/>
      <c r="H1" s="213"/>
      <c r="I1" s="213"/>
      <c r="J1" s="213"/>
      <c r="K1" s="213"/>
    </row>
    <row r="2" spans="1:19" ht="72.75" customHeight="1">
      <c r="C2" s="223" t="s">
        <v>797</v>
      </c>
      <c r="D2" s="223"/>
      <c r="E2" s="223"/>
      <c r="F2" s="223"/>
      <c r="G2" s="223"/>
      <c r="H2" s="223"/>
      <c r="I2" s="223"/>
      <c r="J2" s="223"/>
      <c r="K2" s="223"/>
      <c r="L2" s="162"/>
      <c r="M2" s="161"/>
      <c r="N2" s="161"/>
      <c r="O2" s="161"/>
      <c r="P2" s="161"/>
      <c r="Q2" s="161"/>
      <c r="R2" s="161"/>
      <c r="S2" s="161"/>
    </row>
    <row r="3" spans="1:19" ht="13.5" customHeight="1">
      <c r="C3" s="100"/>
    </row>
    <row r="4" spans="1:19" ht="16.5" customHeight="1">
      <c r="A4" s="216" t="s">
        <v>173</v>
      </c>
      <c r="B4" s="216"/>
      <c r="C4" s="216"/>
      <c r="D4" s="217"/>
      <c r="E4" s="217"/>
      <c r="F4" s="217"/>
      <c r="G4" s="217"/>
      <c r="H4" s="217"/>
      <c r="I4" s="217"/>
      <c r="J4" s="217"/>
      <c r="K4" s="217"/>
    </row>
    <row r="5" spans="1:19" ht="53.25" customHeight="1">
      <c r="A5" s="171"/>
      <c r="B5" s="182"/>
      <c r="C5" s="182"/>
      <c r="D5" s="182"/>
      <c r="E5" s="182"/>
      <c r="F5" s="182"/>
      <c r="G5" s="223" t="s">
        <v>794</v>
      </c>
      <c r="H5" s="224"/>
      <c r="I5" s="224"/>
      <c r="J5" s="224"/>
      <c r="K5" s="224"/>
    </row>
    <row r="6" spans="1:19" ht="12" customHeight="1">
      <c r="A6" s="101"/>
      <c r="B6" s="215"/>
      <c r="C6" s="215"/>
    </row>
    <row r="7" spans="1:19" ht="12.75">
      <c r="A7" s="218" t="s">
        <v>183</v>
      </c>
      <c r="B7" s="218"/>
      <c r="C7" s="218"/>
      <c r="D7" s="217"/>
      <c r="E7" s="217"/>
      <c r="F7" s="217"/>
      <c r="G7" s="217"/>
      <c r="H7" s="217"/>
      <c r="I7" s="217"/>
      <c r="J7" s="217"/>
      <c r="K7" s="217"/>
    </row>
    <row r="8" spans="1:19" ht="17.25" customHeight="1">
      <c r="A8" s="219" t="s">
        <v>721</v>
      </c>
      <c r="B8" s="219"/>
      <c r="C8" s="219"/>
      <c r="D8" s="220"/>
      <c r="E8" s="220"/>
      <c r="F8" s="220"/>
      <c r="G8" s="220"/>
      <c r="H8" s="220"/>
      <c r="I8" s="220"/>
      <c r="J8" s="220"/>
      <c r="K8" s="220"/>
    </row>
    <row r="9" spans="1:19" ht="22.5" customHeight="1">
      <c r="B9" s="102"/>
      <c r="C9" s="221" t="s">
        <v>51</v>
      </c>
      <c r="D9" s="222"/>
      <c r="E9" s="222"/>
      <c r="F9" s="222"/>
      <c r="G9" s="222"/>
      <c r="H9" s="222"/>
      <c r="I9" s="222"/>
      <c r="J9" s="222"/>
      <c r="K9" s="222"/>
    </row>
    <row r="10" spans="1:19" ht="42" customHeight="1">
      <c r="A10" s="76" t="s">
        <v>206</v>
      </c>
      <c r="B10" s="103" t="s">
        <v>290</v>
      </c>
      <c r="C10" s="104" t="s">
        <v>600</v>
      </c>
      <c r="D10" s="143" t="s">
        <v>746</v>
      </c>
      <c r="E10" s="170" t="s">
        <v>600</v>
      </c>
      <c r="F10" s="143" t="s">
        <v>746</v>
      </c>
      <c r="G10" s="104" t="s">
        <v>600</v>
      </c>
      <c r="H10" s="143" t="s">
        <v>746</v>
      </c>
      <c r="I10" s="145" t="s">
        <v>600</v>
      </c>
      <c r="J10" s="143" t="s">
        <v>746</v>
      </c>
      <c r="K10" s="104" t="s">
        <v>600</v>
      </c>
      <c r="L10" s="22"/>
    </row>
    <row r="11" spans="1:19" ht="29.25" customHeight="1">
      <c r="A11" s="214" t="s">
        <v>56</v>
      </c>
      <c r="B11" s="214"/>
      <c r="C11" s="74">
        <f>SUM(C12,C21,C32,C35,C38,C44,C52,C58,C16)</f>
        <v>484882</v>
      </c>
      <c r="D11" s="143"/>
      <c r="E11" s="145">
        <f>C11+D11</f>
        <v>484882</v>
      </c>
      <c r="F11" s="143"/>
      <c r="G11" s="145">
        <f>E11+F11</f>
        <v>484882</v>
      </c>
      <c r="H11" s="143"/>
      <c r="I11" s="145">
        <f>G11+H11</f>
        <v>484882</v>
      </c>
      <c r="J11" s="143"/>
      <c r="K11" s="145">
        <f>I11+J11</f>
        <v>484882</v>
      </c>
    </row>
    <row r="12" spans="1:19" ht="30.75" hidden="1" customHeight="1">
      <c r="A12" s="103" t="s">
        <v>122</v>
      </c>
      <c r="B12" s="105" t="s">
        <v>110</v>
      </c>
      <c r="C12" s="74">
        <f>C13</f>
        <v>91047</v>
      </c>
      <c r="D12" s="143"/>
      <c r="E12" s="145">
        <f t="shared" ref="E12:E76" si="0">C12+D12</f>
        <v>91047</v>
      </c>
      <c r="F12" s="143"/>
      <c r="G12" s="145">
        <f t="shared" ref="G12:G76" si="1">E12+F12</f>
        <v>91047</v>
      </c>
      <c r="H12" s="143"/>
      <c r="I12" s="145">
        <f t="shared" ref="I12:I76" si="2">G12+H12</f>
        <v>91047</v>
      </c>
      <c r="J12" s="143"/>
      <c r="K12" s="145">
        <f t="shared" ref="K12:K76" si="3">I12+J12</f>
        <v>91047</v>
      </c>
    </row>
    <row r="13" spans="1:19" ht="27" hidden="1" customHeight="1">
      <c r="A13" s="106" t="s">
        <v>119</v>
      </c>
      <c r="B13" s="81" t="s">
        <v>278</v>
      </c>
      <c r="C13" s="68">
        <f>SUM(C14,C15)</f>
        <v>91047</v>
      </c>
      <c r="D13" s="143"/>
      <c r="E13" s="145">
        <f t="shared" si="0"/>
        <v>91047</v>
      </c>
      <c r="F13" s="143"/>
      <c r="G13" s="145">
        <f t="shared" si="1"/>
        <v>91047</v>
      </c>
      <c r="H13" s="143"/>
      <c r="I13" s="145">
        <f t="shared" si="2"/>
        <v>91047</v>
      </c>
      <c r="J13" s="143"/>
      <c r="K13" s="145">
        <f t="shared" si="3"/>
        <v>91047</v>
      </c>
    </row>
    <row r="14" spans="1:19" ht="68.25" hidden="1" customHeight="1">
      <c r="A14" s="106" t="s">
        <v>123</v>
      </c>
      <c r="B14" s="23" t="s">
        <v>2</v>
      </c>
      <c r="C14" s="68">
        <v>72875</v>
      </c>
      <c r="D14" s="143"/>
      <c r="E14" s="145">
        <f t="shared" si="0"/>
        <v>72875</v>
      </c>
      <c r="F14" s="143"/>
      <c r="G14" s="145">
        <f t="shared" si="1"/>
        <v>72875</v>
      </c>
      <c r="H14" s="143"/>
      <c r="I14" s="145">
        <f t="shared" si="2"/>
        <v>72875</v>
      </c>
      <c r="J14" s="143"/>
      <c r="K14" s="145">
        <f t="shared" si="3"/>
        <v>72875</v>
      </c>
    </row>
    <row r="15" spans="1:19" ht="57" hidden="1" customHeight="1">
      <c r="A15" s="106" t="s">
        <v>123</v>
      </c>
      <c r="B15" s="23" t="s">
        <v>37</v>
      </c>
      <c r="C15" s="107">
        <v>18172</v>
      </c>
      <c r="D15" s="143"/>
      <c r="E15" s="145">
        <f t="shared" si="0"/>
        <v>18172</v>
      </c>
      <c r="F15" s="143"/>
      <c r="G15" s="145">
        <f t="shared" si="1"/>
        <v>18172</v>
      </c>
      <c r="H15" s="143"/>
      <c r="I15" s="145">
        <f t="shared" si="2"/>
        <v>18172</v>
      </c>
      <c r="J15" s="143"/>
      <c r="K15" s="145">
        <f t="shared" si="3"/>
        <v>18172</v>
      </c>
    </row>
    <row r="16" spans="1:19" ht="33" hidden="1" customHeight="1">
      <c r="A16" s="76" t="s">
        <v>207</v>
      </c>
      <c r="B16" s="34" t="s">
        <v>34</v>
      </c>
      <c r="C16" s="115">
        <f>SUM(C17:C20)</f>
        <v>21180</v>
      </c>
      <c r="D16" s="143"/>
      <c r="E16" s="145">
        <f t="shared" si="0"/>
        <v>21180</v>
      </c>
      <c r="F16" s="143"/>
      <c r="G16" s="145">
        <f t="shared" si="1"/>
        <v>21180</v>
      </c>
      <c r="H16" s="143"/>
      <c r="I16" s="145">
        <f t="shared" si="2"/>
        <v>21180</v>
      </c>
      <c r="J16" s="143"/>
      <c r="K16" s="145">
        <f t="shared" si="3"/>
        <v>21180</v>
      </c>
    </row>
    <row r="17" spans="1:11" ht="55.5" hidden="1" customHeight="1">
      <c r="A17" s="106" t="s">
        <v>512</v>
      </c>
      <c r="B17" s="18" t="s">
        <v>513</v>
      </c>
      <c r="C17" s="92">
        <v>9576</v>
      </c>
      <c r="D17" s="143"/>
      <c r="E17" s="145">
        <f t="shared" si="0"/>
        <v>9576</v>
      </c>
      <c r="F17" s="143"/>
      <c r="G17" s="145">
        <f t="shared" si="1"/>
        <v>9576</v>
      </c>
      <c r="H17" s="143"/>
      <c r="I17" s="145">
        <f t="shared" si="2"/>
        <v>9576</v>
      </c>
      <c r="J17" s="143"/>
      <c r="K17" s="145">
        <f t="shared" si="3"/>
        <v>9576</v>
      </c>
    </row>
    <row r="18" spans="1:11" ht="66.75" hidden="1" customHeight="1">
      <c r="A18" s="106" t="s">
        <v>514</v>
      </c>
      <c r="B18" s="18" t="s">
        <v>515</v>
      </c>
      <c r="C18" s="92">
        <v>53</v>
      </c>
      <c r="D18" s="143"/>
      <c r="E18" s="145">
        <f t="shared" si="0"/>
        <v>53</v>
      </c>
      <c r="F18" s="143"/>
      <c r="G18" s="145">
        <f t="shared" si="1"/>
        <v>53</v>
      </c>
      <c r="H18" s="143"/>
      <c r="I18" s="145">
        <f t="shared" si="2"/>
        <v>53</v>
      </c>
      <c r="J18" s="143"/>
      <c r="K18" s="145">
        <f t="shared" si="3"/>
        <v>53</v>
      </c>
    </row>
    <row r="19" spans="1:11" ht="53.25" hidden="1" customHeight="1">
      <c r="A19" s="106" t="s">
        <v>516</v>
      </c>
      <c r="B19" s="18" t="s">
        <v>517</v>
      </c>
      <c r="C19" s="92">
        <v>12752</v>
      </c>
      <c r="D19" s="143"/>
      <c r="E19" s="145">
        <f t="shared" si="0"/>
        <v>12752</v>
      </c>
      <c r="F19" s="143"/>
      <c r="G19" s="145">
        <f t="shared" si="1"/>
        <v>12752</v>
      </c>
      <c r="H19" s="143"/>
      <c r="I19" s="145">
        <f t="shared" si="2"/>
        <v>12752</v>
      </c>
      <c r="J19" s="143"/>
      <c r="K19" s="145">
        <f t="shared" si="3"/>
        <v>12752</v>
      </c>
    </row>
    <row r="20" spans="1:11" ht="52.5" hidden="1" customHeight="1">
      <c r="A20" s="106" t="s">
        <v>518</v>
      </c>
      <c r="B20" s="18" t="s">
        <v>519</v>
      </c>
      <c r="C20" s="92">
        <v>-1201</v>
      </c>
      <c r="D20" s="143"/>
      <c r="E20" s="145">
        <f t="shared" si="0"/>
        <v>-1201</v>
      </c>
      <c r="F20" s="143"/>
      <c r="G20" s="145">
        <f t="shared" si="1"/>
        <v>-1201</v>
      </c>
      <c r="H20" s="143"/>
      <c r="I20" s="145">
        <f t="shared" si="2"/>
        <v>-1201</v>
      </c>
      <c r="J20" s="143"/>
      <c r="K20" s="145">
        <f t="shared" si="3"/>
        <v>-1201</v>
      </c>
    </row>
    <row r="21" spans="1:11" ht="24" hidden="1" customHeight="1">
      <c r="A21" s="103" t="s">
        <v>311</v>
      </c>
      <c r="B21" s="34" t="s">
        <v>17</v>
      </c>
      <c r="C21" s="74">
        <f>SUM(C22,C27,C29,C31)</f>
        <v>36875</v>
      </c>
      <c r="D21" s="143"/>
      <c r="E21" s="145">
        <f t="shared" si="0"/>
        <v>36875</v>
      </c>
      <c r="F21" s="143"/>
      <c r="G21" s="145">
        <f t="shared" si="1"/>
        <v>36875</v>
      </c>
      <c r="H21" s="143"/>
      <c r="I21" s="145">
        <f t="shared" si="2"/>
        <v>36875</v>
      </c>
      <c r="J21" s="143"/>
      <c r="K21" s="145">
        <f t="shared" si="3"/>
        <v>36875</v>
      </c>
    </row>
    <row r="22" spans="1:11" ht="29.25" hidden="1" customHeight="1">
      <c r="A22" s="98" t="s">
        <v>77</v>
      </c>
      <c r="B22" s="49" t="s">
        <v>42</v>
      </c>
      <c r="C22" s="108">
        <f>C23+C25</f>
        <v>30810</v>
      </c>
      <c r="D22" s="143"/>
      <c r="E22" s="145">
        <f t="shared" si="0"/>
        <v>30810</v>
      </c>
      <c r="F22" s="143"/>
      <c r="G22" s="145">
        <f t="shared" si="1"/>
        <v>30810</v>
      </c>
      <c r="H22" s="143"/>
      <c r="I22" s="145">
        <f t="shared" si="2"/>
        <v>30810</v>
      </c>
      <c r="J22" s="143"/>
      <c r="K22" s="145">
        <f t="shared" si="3"/>
        <v>30810</v>
      </c>
    </row>
    <row r="23" spans="1:11" ht="27.75" hidden="1" customHeight="1">
      <c r="A23" s="98" t="s">
        <v>85</v>
      </c>
      <c r="B23" s="49" t="s">
        <v>54</v>
      </c>
      <c r="C23" s="108">
        <f>C24</f>
        <v>19910</v>
      </c>
      <c r="D23" s="143"/>
      <c r="E23" s="145">
        <f t="shared" si="0"/>
        <v>19910</v>
      </c>
      <c r="F23" s="143"/>
      <c r="G23" s="145">
        <f t="shared" si="1"/>
        <v>19910</v>
      </c>
      <c r="H23" s="143"/>
      <c r="I23" s="145">
        <f t="shared" si="2"/>
        <v>19910</v>
      </c>
      <c r="J23" s="143"/>
      <c r="K23" s="145">
        <f t="shared" si="3"/>
        <v>19910</v>
      </c>
    </row>
    <row r="24" spans="1:11" ht="31.5" hidden="1" customHeight="1">
      <c r="A24" s="98" t="s">
        <v>209</v>
      </c>
      <c r="B24" s="49" t="s">
        <v>54</v>
      </c>
      <c r="C24" s="108">
        <v>19910</v>
      </c>
      <c r="D24" s="143"/>
      <c r="E24" s="145">
        <f t="shared" si="0"/>
        <v>19910</v>
      </c>
      <c r="F24" s="143"/>
      <c r="G24" s="145">
        <f t="shared" si="1"/>
        <v>19910</v>
      </c>
      <c r="H24" s="143"/>
      <c r="I24" s="145">
        <f t="shared" si="2"/>
        <v>19910</v>
      </c>
      <c r="J24" s="143"/>
      <c r="K24" s="145">
        <f t="shared" si="3"/>
        <v>19910</v>
      </c>
    </row>
    <row r="25" spans="1:11" ht="42.75" hidden="1" customHeight="1">
      <c r="A25" s="98" t="s">
        <v>86</v>
      </c>
      <c r="B25" s="49" t="s">
        <v>55</v>
      </c>
      <c r="C25" s="108">
        <f>C26</f>
        <v>10900</v>
      </c>
      <c r="D25" s="143"/>
      <c r="E25" s="145">
        <f t="shared" si="0"/>
        <v>10900</v>
      </c>
      <c r="F25" s="143"/>
      <c r="G25" s="145">
        <f t="shared" si="1"/>
        <v>10900</v>
      </c>
      <c r="H25" s="143"/>
      <c r="I25" s="145">
        <f t="shared" si="2"/>
        <v>10900</v>
      </c>
      <c r="J25" s="143"/>
      <c r="K25" s="145">
        <f t="shared" si="3"/>
        <v>10900</v>
      </c>
    </row>
    <row r="26" spans="1:11" ht="43.5" hidden="1" customHeight="1">
      <c r="A26" s="98" t="s">
        <v>210</v>
      </c>
      <c r="B26" s="49" t="s">
        <v>55</v>
      </c>
      <c r="C26" s="108">
        <v>10900</v>
      </c>
      <c r="D26" s="143"/>
      <c r="E26" s="145">
        <f t="shared" si="0"/>
        <v>10900</v>
      </c>
      <c r="F26" s="143"/>
      <c r="G26" s="145">
        <f t="shared" si="1"/>
        <v>10900</v>
      </c>
      <c r="H26" s="143"/>
      <c r="I26" s="145">
        <f t="shared" si="2"/>
        <v>10900</v>
      </c>
      <c r="J26" s="143"/>
      <c r="K26" s="145">
        <f t="shared" si="3"/>
        <v>10900</v>
      </c>
    </row>
    <row r="27" spans="1:11" ht="30.75" hidden="1" customHeight="1">
      <c r="A27" s="106" t="s">
        <v>294</v>
      </c>
      <c r="B27" s="23" t="s">
        <v>171</v>
      </c>
      <c r="C27" s="107">
        <f>C28</f>
        <v>65</v>
      </c>
      <c r="D27" s="143"/>
      <c r="E27" s="145">
        <f t="shared" si="0"/>
        <v>65</v>
      </c>
      <c r="F27" s="143"/>
      <c r="G27" s="145">
        <f t="shared" si="1"/>
        <v>65</v>
      </c>
      <c r="H27" s="143"/>
      <c r="I27" s="145">
        <f t="shared" si="2"/>
        <v>65</v>
      </c>
      <c r="J27" s="143"/>
      <c r="K27" s="145">
        <f t="shared" si="3"/>
        <v>65</v>
      </c>
    </row>
    <row r="28" spans="1:11" ht="31.5" hidden="1" customHeight="1">
      <c r="A28" s="106" t="s">
        <v>211</v>
      </c>
      <c r="B28" s="23" t="s">
        <v>171</v>
      </c>
      <c r="C28" s="107">
        <v>65</v>
      </c>
      <c r="D28" s="143"/>
      <c r="E28" s="145">
        <f t="shared" si="0"/>
        <v>65</v>
      </c>
      <c r="F28" s="143"/>
      <c r="G28" s="145">
        <f t="shared" si="1"/>
        <v>65</v>
      </c>
      <c r="H28" s="143"/>
      <c r="I28" s="145">
        <f t="shared" si="2"/>
        <v>65</v>
      </c>
      <c r="J28" s="143"/>
      <c r="K28" s="145">
        <f t="shared" si="3"/>
        <v>65</v>
      </c>
    </row>
    <row r="29" spans="1:11" ht="21.75" hidden="1" customHeight="1">
      <c r="A29" s="106" t="s">
        <v>214</v>
      </c>
      <c r="B29" s="23" t="s">
        <v>18</v>
      </c>
      <c r="C29" s="107">
        <f>C30</f>
        <v>4900</v>
      </c>
      <c r="D29" s="143"/>
      <c r="E29" s="145">
        <f t="shared" si="0"/>
        <v>4900</v>
      </c>
      <c r="F29" s="143"/>
      <c r="G29" s="145">
        <f t="shared" si="1"/>
        <v>4900</v>
      </c>
      <c r="H29" s="143"/>
      <c r="I29" s="145">
        <f t="shared" si="2"/>
        <v>4900</v>
      </c>
      <c r="J29" s="143"/>
      <c r="K29" s="145">
        <f t="shared" si="3"/>
        <v>4900</v>
      </c>
    </row>
    <row r="30" spans="1:11" ht="21" hidden="1" customHeight="1">
      <c r="A30" s="106" t="s">
        <v>212</v>
      </c>
      <c r="B30" s="23" t="s">
        <v>61</v>
      </c>
      <c r="C30" s="107">
        <v>4900</v>
      </c>
      <c r="D30" s="143"/>
      <c r="E30" s="145">
        <f t="shared" si="0"/>
        <v>4900</v>
      </c>
      <c r="F30" s="143"/>
      <c r="G30" s="145">
        <f t="shared" si="1"/>
        <v>4900</v>
      </c>
      <c r="H30" s="143"/>
      <c r="I30" s="145">
        <f t="shared" si="2"/>
        <v>4900</v>
      </c>
      <c r="J30" s="143"/>
      <c r="K30" s="145">
        <f t="shared" si="3"/>
        <v>4900</v>
      </c>
    </row>
    <row r="31" spans="1:11" ht="40.5" hidden="1" customHeight="1">
      <c r="A31" s="106" t="s">
        <v>180</v>
      </c>
      <c r="B31" s="23" t="s">
        <v>181</v>
      </c>
      <c r="C31" s="107">
        <v>1100</v>
      </c>
      <c r="D31" s="143"/>
      <c r="E31" s="145">
        <f t="shared" si="0"/>
        <v>1100</v>
      </c>
      <c r="F31" s="143"/>
      <c r="G31" s="145">
        <f t="shared" si="1"/>
        <v>1100</v>
      </c>
      <c r="H31" s="143"/>
      <c r="I31" s="145">
        <f t="shared" si="2"/>
        <v>1100</v>
      </c>
      <c r="J31" s="143"/>
      <c r="K31" s="145">
        <f t="shared" si="3"/>
        <v>1100</v>
      </c>
    </row>
    <row r="32" spans="1:11" ht="21.75" hidden="1" customHeight="1">
      <c r="A32" s="103" t="s">
        <v>154</v>
      </c>
      <c r="B32" s="34" t="s">
        <v>155</v>
      </c>
      <c r="C32" s="73">
        <f>C33</f>
        <v>294500</v>
      </c>
      <c r="D32" s="143"/>
      <c r="E32" s="145">
        <f t="shared" si="0"/>
        <v>294500</v>
      </c>
      <c r="F32" s="143"/>
      <c r="G32" s="145">
        <f t="shared" si="1"/>
        <v>294500</v>
      </c>
      <c r="H32" s="143"/>
      <c r="I32" s="145">
        <f t="shared" si="2"/>
        <v>294500</v>
      </c>
      <c r="J32" s="143"/>
      <c r="K32" s="145">
        <f t="shared" si="3"/>
        <v>294500</v>
      </c>
    </row>
    <row r="33" spans="1:11" ht="29.25" hidden="1" customHeight="1">
      <c r="A33" s="109" t="s">
        <v>43</v>
      </c>
      <c r="B33" s="23" t="s">
        <v>44</v>
      </c>
      <c r="C33" s="107">
        <f>SUM(C34:C34)</f>
        <v>294500</v>
      </c>
      <c r="D33" s="143"/>
      <c r="E33" s="145">
        <f t="shared" si="0"/>
        <v>294500</v>
      </c>
      <c r="F33" s="143"/>
      <c r="G33" s="145">
        <f t="shared" si="1"/>
        <v>294500</v>
      </c>
      <c r="H33" s="143"/>
      <c r="I33" s="145">
        <f t="shared" si="2"/>
        <v>294500</v>
      </c>
      <c r="J33" s="143"/>
      <c r="K33" s="145">
        <f t="shared" si="3"/>
        <v>294500</v>
      </c>
    </row>
    <row r="34" spans="1:11" ht="32.25" hidden="1" customHeight="1">
      <c r="A34" s="109" t="s">
        <v>45</v>
      </c>
      <c r="B34" s="23" t="s">
        <v>46</v>
      </c>
      <c r="C34" s="107">
        <v>294500</v>
      </c>
      <c r="D34" s="143"/>
      <c r="E34" s="145">
        <f t="shared" si="0"/>
        <v>294500</v>
      </c>
      <c r="F34" s="143"/>
      <c r="G34" s="145">
        <f t="shared" si="1"/>
        <v>294500</v>
      </c>
      <c r="H34" s="143"/>
      <c r="I34" s="145">
        <f t="shared" si="2"/>
        <v>294500</v>
      </c>
      <c r="J34" s="143"/>
      <c r="K34" s="145">
        <f t="shared" si="3"/>
        <v>294500</v>
      </c>
    </row>
    <row r="35" spans="1:11" ht="26.25" hidden="1" customHeight="1">
      <c r="A35" s="103" t="s">
        <v>312</v>
      </c>
      <c r="B35" s="34" t="s">
        <v>313</v>
      </c>
      <c r="C35" s="73">
        <f>SUM(C36:C37)</f>
        <v>10000</v>
      </c>
      <c r="D35" s="143"/>
      <c r="E35" s="145">
        <f t="shared" si="0"/>
        <v>10000</v>
      </c>
      <c r="F35" s="143"/>
      <c r="G35" s="145">
        <f t="shared" si="1"/>
        <v>10000</v>
      </c>
      <c r="H35" s="143"/>
      <c r="I35" s="145">
        <f t="shared" si="2"/>
        <v>10000</v>
      </c>
      <c r="J35" s="143"/>
      <c r="K35" s="145">
        <f t="shared" si="3"/>
        <v>10000</v>
      </c>
    </row>
    <row r="36" spans="1:11" ht="41.25" hidden="1" customHeight="1">
      <c r="A36" s="106" t="s">
        <v>121</v>
      </c>
      <c r="B36" s="23" t="s">
        <v>47</v>
      </c>
      <c r="C36" s="107">
        <v>10000</v>
      </c>
      <c r="D36" s="143"/>
      <c r="E36" s="145">
        <f t="shared" si="0"/>
        <v>10000</v>
      </c>
      <c r="F36" s="143"/>
      <c r="G36" s="145">
        <f t="shared" si="1"/>
        <v>10000</v>
      </c>
      <c r="H36" s="143"/>
      <c r="I36" s="145">
        <f t="shared" si="2"/>
        <v>10000</v>
      </c>
      <c r="J36" s="143"/>
      <c r="K36" s="145">
        <f t="shared" si="3"/>
        <v>10000</v>
      </c>
    </row>
    <row r="37" spans="1:11" ht="33" hidden="1" customHeight="1">
      <c r="A37" s="106" t="s">
        <v>127</v>
      </c>
      <c r="B37" s="23" t="s">
        <v>126</v>
      </c>
      <c r="C37" s="107">
        <v>0</v>
      </c>
      <c r="D37" s="143"/>
      <c r="E37" s="145">
        <f t="shared" si="0"/>
        <v>0</v>
      </c>
      <c r="F37" s="143"/>
      <c r="G37" s="145">
        <f t="shared" si="1"/>
        <v>0</v>
      </c>
      <c r="H37" s="143"/>
      <c r="I37" s="145">
        <f t="shared" si="2"/>
        <v>0</v>
      </c>
      <c r="J37" s="143"/>
      <c r="K37" s="145">
        <f t="shared" si="3"/>
        <v>0</v>
      </c>
    </row>
    <row r="38" spans="1:11" ht="36.75" hidden="1" customHeight="1">
      <c r="A38" s="103" t="s">
        <v>314</v>
      </c>
      <c r="B38" s="34" t="s">
        <v>283</v>
      </c>
      <c r="C38" s="73">
        <f>SUM(C39:C43)</f>
        <v>30100</v>
      </c>
      <c r="D38" s="143"/>
      <c r="E38" s="145">
        <f t="shared" si="0"/>
        <v>30100</v>
      </c>
      <c r="F38" s="143"/>
      <c r="G38" s="145">
        <f t="shared" si="1"/>
        <v>30100</v>
      </c>
      <c r="H38" s="143"/>
      <c r="I38" s="145">
        <f t="shared" si="2"/>
        <v>30100</v>
      </c>
      <c r="J38" s="143"/>
      <c r="K38" s="145">
        <f t="shared" si="3"/>
        <v>30100</v>
      </c>
    </row>
    <row r="39" spans="1:11" ht="83.25" hidden="1" customHeight="1">
      <c r="A39" s="26" t="s">
        <v>170</v>
      </c>
      <c r="B39" s="13" t="s">
        <v>509</v>
      </c>
      <c r="C39" s="107">
        <v>27100</v>
      </c>
      <c r="D39" s="143"/>
      <c r="E39" s="145">
        <f t="shared" si="0"/>
        <v>27100</v>
      </c>
      <c r="F39" s="143"/>
      <c r="G39" s="145">
        <f t="shared" si="1"/>
        <v>27100</v>
      </c>
      <c r="H39" s="143"/>
      <c r="I39" s="145">
        <f t="shared" si="2"/>
        <v>27100</v>
      </c>
      <c r="J39" s="143"/>
      <c r="K39" s="145">
        <f t="shared" si="3"/>
        <v>27100</v>
      </c>
    </row>
    <row r="40" spans="1:11" ht="75.75" hidden="1" customHeight="1">
      <c r="A40" s="26" t="s">
        <v>35</v>
      </c>
      <c r="B40" s="30" t="s">
        <v>48</v>
      </c>
      <c r="C40" s="107">
        <v>2000</v>
      </c>
      <c r="D40" s="143"/>
      <c r="E40" s="145">
        <f t="shared" si="0"/>
        <v>2000</v>
      </c>
      <c r="F40" s="143"/>
      <c r="G40" s="145">
        <f t="shared" si="1"/>
        <v>2000</v>
      </c>
      <c r="H40" s="143"/>
      <c r="I40" s="145">
        <f t="shared" si="2"/>
        <v>2000</v>
      </c>
      <c r="J40" s="143"/>
      <c r="K40" s="145">
        <f t="shared" si="3"/>
        <v>2000</v>
      </c>
    </row>
    <row r="41" spans="1:11" ht="70.5" hidden="1" customHeight="1">
      <c r="A41" s="106" t="s">
        <v>28</v>
      </c>
      <c r="B41" s="23" t="s">
        <v>282</v>
      </c>
      <c r="C41" s="107"/>
      <c r="D41" s="143"/>
      <c r="E41" s="145">
        <f t="shared" si="0"/>
        <v>0</v>
      </c>
      <c r="F41" s="143"/>
      <c r="G41" s="145">
        <f t="shared" si="1"/>
        <v>0</v>
      </c>
      <c r="H41" s="143"/>
      <c r="I41" s="145">
        <f t="shared" si="2"/>
        <v>0</v>
      </c>
      <c r="J41" s="143"/>
      <c r="K41" s="145">
        <f t="shared" si="3"/>
        <v>0</v>
      </c>
    </row>
    <row r="42" spans="1:11" ht="56.25" hidden="1" customHeight="1">
      <c r="A42" s="69" t="s">
        <v>28</v>
      </c>
      <c r="B42" s="15" t="s">
        <v>282</v>
      </c>
      <c r="C42" s="107">
        <v>0</v>
      </c>
      <c r="D42" s="143"/>
      <c r="E42" s="145">
        <f t="shared" si="0"/>
        <v>0</v>
      </c>
      <c r="F42" s="143"/>
      <c r="G42" s="145">
        <f t="shared" si="1"/>
        <v>0</v>
      </c>
      <c r="H42" s="143"/>
      <c r="I42" s="145">
        <f t="shared" si="2"/>
        <v>0</v>
      </c>
      <c r="J42" s="143"/>
      <c r="K42" s="145">
        <f t="shared" si="3"/>
        <v>0</v>
      </c>
    </row>
    <row r="43" spans="1:11" ht="71.25" hidden="1" customHeight="1">
      <c r="A43" s="106" t="s">
        <v>120</v>
      </c>
      <c r="B43" s="23" t="s">
        <v>130</v>
      </c>
      <c r="C43" s="107">
        <v>1000</v>
      </c>
      <c r="D43" s="143"/>
      <c r="E43" s="145">
        <f t="shared" si="0"/>
        <v>1000</v>
      </c>
      <c r="F43" s="143"/>
      <c r="G43" s="145">
        <f t="shared" si="1"/>
        <v>1000</v>
      </c>
      <c r="H43" s="143"/>
      <c r="I43" s="145">
        <f t="shared" si="2"/>
        <v>1000</v>
      </c>
      <c r="J43" s="143"/>
      <c r="K43" s="145">
        <f t="shared" si="3"/>
        <v>1000</v>
      </c>
    </row>
    <row r="44" spans="1:11" ht="24" hidden="1" customHeight="1">
      <c r="A44" s="103" t="s">
        <v>315</v>
      </c>
      <c r="B44" s="34" t="s">
        <v>117</v>
      </c>
      <c r="C44" s="73">
        <f>C45</f>
        <v>80</v>
      </c>
      <c r="D44" s="143"/>
      <c r="E44" s="145">
        <f t="shared" si="0"/>
        <v>80</v>
      </c>
      <c r="F44" s="143"/>
      <c r="G44" s="145">
        <f t="shared" si="1"/>
        <v>80</v>
      </c>
      <c r="H44" s="143"/>
      <c r="I44" s="145">
        <f t="shared" si="2"/>
        <v>80</v>
      </c>
      <c r="J44" s="143"/>
      <c r="K44" s="145">
        <f t="shared" si="3"/>
        <v>80</v>
      </c>
    </row>
    <row r="45" spans="1:11" ht="37.5" hidden="1" customHeight="1">
      <c r="A45" s="106" t="s">
        <v>317</v>
      </c>
      <c r="B45" s="23" t="s">
        <v>109</v>
      </c>
      <c r="C45" s="107">
        <f>SUM(C46:C49)</f>
        <v>80</v>
      </c>
      <c r="D45" s="143"/>
      <c r="E45" s="145">
        <f t="shared" si="0"/>
        <v>80</v>
      </c>
      <c r="F45" s="143"/>
      <c r="G45" s="145">
        <f t="shared" si="1"/>
        <v>80</v>
      </c>
      <c r="H45" s="143"/>
      <c r="I45" s="145">
        <f t="shared" si="2"/>
        <v>80</v>
      </c>
      <c r="J45" s="143"/>
      <c r="K45" s="145">
        <f t="shared" si="3"/>
        <v>80</v>
      </c>
    </row>
    <row r="46" spans="1:11" ht="33.75" hidden="1" customHeight="1">
      <c r="A46" s="109" t="s">
        <v>19</v>
      </c>
      <c r="B46" s="23" t="s">
        <v>20</v>
      </c>
      <c r="C46" s="107">
        <v>10</v>
      </c>
      <c r="D46" s="143"/>
      <c r="E46" s="145">
        <f t="shared" si="0"/>
        <v>10</v>
      </c>
      <c r="F46" s="143"/>
      <c r="G46" s="145">
        <f t="shared" si="1"/>
        <v>10</v>
      </c>
      <c r="H46" s="143"/>
      <c r="I46" s="145">
        <f t="shared" si="2"/>
        <v>10</v>
      </c>
      <c r="J46" s="143"/>
      <c r="K46" s="145">
        <f t="shared" si="3"/>
        <v>10</v>
      </c>
    </row>
    <row r="47" spans="1:11" ht="39.75" hidden="1" customHeight="1">
      <c r="A47" s="109" t="s">
        <v>21</v>
      </c>
      <c r="B47" s="23" t="s">
        <v>22</v>
      </c>
      <c r="C47" s="107">
        <v>10</v>
      </c>
      <c r="D47" s="143"/>
      <c r="E47" s="145">
        <f t="shared" si="0"/>
        <v>10</v>
      </c>
      <c r="F47" s="143"/>
      <c r="G47" s="145">
        <f t="shared" si="1"/>
        <v>10</v>
      </c>
      <c r="H47" s="143"/>
      <c r="I47" s="145">
        <f t="shared" si="2"/>
        <v>10</v>
      </c>
      <c r="J47" s="143"/>
      <c r="K47" s="145">
        <f t="shared" si="3"/>
        <v>10</v>
      </c>
    </row>
    <row r="48" spans="1:11" ht="21.75" hidden="1" customHeight="1">
      <c r="A48" s="109" t="s">
        <v>23</v>
      </c>
      <c r="B48" s="23" t="s">
        <v>24</v>
      </c>
      <c r="C48" s="107">
        <v>10</v>
      </c>
      <c r="D48" s="143"/>
      <c r="E48" s="145">
        <f t="shared" si="0"/>
        <v>10</v>
      </c>
      <c r="F48" s="143"/>
      <c r="G48" s="145">
        <f t="shared" si="1"/>
        <v>10</v>
      </c>
      <c r="H48" s="143"/>
      <c r="I48" s="145">
        <f t="shared" si="2"/>
        <v>10</v>
      </c>
      <c r="J48" s="143"/>
      <c r="K48" s="145">
        <f t="shared" si="3"/>
        <v>10</v>
      </c>
    </row>
    <row r="49" spans="1:11" ht="38.25" hidden="1" customHeight="1">
      <c r="A49" s="109" t="s">
        <v>25</v>
      </c>
      <c r="B49" s="23" t="s">
        <v>26</v>
      </c>
      <c r="C49" s="107">
        <v>50</v>
      </c>
      <c r="D49" s="143"/>
      <c r="E49" s="145">
        <f t="shared" si="0"/>
        <v>50</v>
      </c>
      <c r="F49" s="143"/>
      <c r="G49" s="145">
        <f t="shared" si="1"/>
        <v>50</v>
      </c>
      <c r="H49" s="143"/>
      <c r="I49" s="145">
        <f t="shared" si="2"/>
        <v>50</v>
      </c>
      <c r="J49" s="143"/>
      <c r="K49" s="145">
        <f t="shared" si="3"/>
        <v>50</v>
      </c>
    </row>
    <row r="50" spans="1:11" ht="35.25" hidden="1" customHeight="1">
      <c r="A50" s="37" t="s">
        <v>105</v>
      </c>
      <c r="B50" s="34" t="s">
        <v>87</v>
      </c>
      <c r="C50" s="73">
        <f>C51</f>
        <v>0</v>
      </c>
      <c r="D50" s="143"/>
      <c r="E50" s="145">
        <f t="shared" si="0"/>
        <v>0</v>
      </c>
      <c r="F50" s="143"/>
      <c r="G50" s="145">
        <f t="shared" si="1"/>
        <v>0</v>
      </c>
      <c r="H50" s="143"/>
      <c r="I50" s="145">
        <f t="shared" si="2"/>
        <v>0</v>
      </c>
      <c r="J50" s="143"/>
      <c r="K50" s="145">
        <f t="shared" si="3"/>
        <v>0</v>
      </c>
    </row>
    <row r="51" spans="1:11" ht="38.25" hidden="1" customHeight="1">
      <c r="A51" s="109" t="s">
        <v>0</v>
      </c>
      <c r="B51" s="23" t="s">
        <v>88</v>
      </c>
      <c r="C51" s="107"/>
      <c r="D51" s="143"/>
      <c r="E51" s="145">
        <f t="shared" si="0"/>
        <v>0</v>
      </c>
      <c r="F51" s="143"/>
      <c r="G51" s="145">
        <f t="shared" si="1"/>
        <v>0</v>
      </c>
      <c r="H51" s="143"/>
      <c r="I51" s="145">
        <f t="shared" si="2"/>
        <v>0</v>
      </c>
      <c r="J51" s="143"/>
      <c r="K51" s="145">
        <f t="shared" si="3"/>
        <v>0</v>
      </c>
    </row>
    <row r="52" spans="1:11" ht="25.5" hidden="1" customHeight="1">
      <c r="A52" s="103" t="s">
        <v>318</v>
      </c>
      <c r="B52" s="34" t="s">
        <v>118</v>
      </c>
      <c r="C52" s="73">
        <f>SUM(C53:C57)</f>
        <v>600</v>
      </c>
      <c r="D52" s="143"/>
      <c r="E52" s="145">
        <f t="shared" si="0"/>
        <v>600</v>
      </c>
      <c r="F52" s="143"/>
      <c r="G52" s="145">
        <f t="shared" si="1"/>
        <v>600</v>
      </c>
      <c r="H52" s="143"/>
      <c r="I52" s="145">
        <f t="shared" si="2"/>
        <v>600</v>
      </c>
      <c r="J52" s="143"/>
      <c r="K52" s="145">
        <f t="shared" si="3"/>
        <v>600</v>
      </c>
    </row>
    <row r="53" spans="1:11" ht="86.25" hidden="1" customHeight="1">
      <c r="A53" s="106" t="s">
        <v>106</v>
      </c>
      <c r="B53" s="23" t="s">
        <v>89</v>
      </c>
      <c r="C53" s="107"/>
      <c r="D53" s="143"/>
      <c r="E53" s="145">
        <f t="shared" si="0"/>
        <v>0</v>
      </c>
      <c r="F53" s="143"/>
      <c r="G53" s="145">
        <f t="shared" si="1"/>
        <v>0</v>
      </c>
      <c r="H53" s="143"/>
      <c r="I53" s="145">
        <f t="shared" si="2"/>
        <v>0</v>
      </c>
      <c r="J53" s="143"/>
      <c r="K53" s="145">
        <f t="shared" si="3"/>
        <v>0</v>
      </c>
    </row>
    <row r="54" spans="1:11" ht="54" hidden="1" customHeight="1">
      <c r="A54" s="26" t="s">
        <v>333</v>
      </c>
      <c r="B54" s="13" t="s">
        <v>529</v>
      </c>
      <c r="C54" s="107"/>
      <c r="D54" s="143"/>
      <c r="E54" s="145">
        <f t="shared" si="0"/>
        <v>0</v>
      </c>
      <c r="F54" s="143"/>
      <c r="G54" s="145">
        <f t="shared" si="1"/>
        <v>0</v>
      </c>
      <c r="H54" s="143"/>
      <c r="I54" s="145">
        <f t="shared" si="2"/>
        <v>0</v>
      </c>
      <c r="J54" s="143"/>
      <c r="K54" s="145">
        <f t="shared" si="3"/>
        <v>0</v>
      </c>
    </row>
    <row r="55" spans="1:11" ht="43.5" hidden="1" customHeight="1">
      <c r="A55" s="26" t="s">
        <v>169</v>
      </c>
      <c r="B55" s="30" t="s">
        <v>58</v>
      </c>
      <c r="C55" s="107"/>
      <c r="D55" s="143"/>
      <c r="E55" s="145">
        <f t="shared" si="0"/>
        <v>0</v>
      </c>
      <c r="F55" s="143"/>
      <c r="G55" s="145">
        <f t="shared" si="1"/>
        <v>0</v>
      </c>
      <c r="H55" s="143"/>
      <c r="I55" s="145">
        <f t="shared" si="2"/>
        <v>0</v>
      </c>
      <c r="J55" s="143"/>
      <c r="K55" s="145">
        <f t="shared" si="3"/>
        <v>0</v>
      </c>
    </row>
    <row r="56" spans="1:11" ht="48.75" hidden="1" customHeight="1">
      <c r="A56" s="26" t="s">
        <v>36</v>
      </c>
      <c r="B56" s="30" t="s">
        <v>59</v>
      </c>
      <c r="C56" s="107">
        <v>600</v>
      </c>
      <c r="D56" s="143"/>
      <c r="E56" s="145">
        <f t="shared" si="0"/>
        <v>600</v>
      </c>
      <c r="F56" s="143"/>
      <c r="G56" s="145">
        <f t="shared" si="1"/>
        <v>600</v>
      </c>
      <c r="H56" s="143"/>
      <c r="I56" s="145">
        <f t="shared" si="2"/>
        <v>600</v>
      </c>
      <c r="J56" s="143"/>
      <c r="K56" s="145">
        <f t="shared" si="3"/>
        <v>600</v>
      </c>
    </row>
    <row r="57" spans="1:11" ht="56.25" hidden="1" customHeight="1">
      <c r="A57" s="26" t="s">
        <v>128</v>
      </c>
      <c r="B57" s="30" t="s">
        <v>90</v>
      </c>
      <c r="C57" s="107">
        <v>0</v>
      </c>
      <c r="D57" s="143"/>
      <c r="E57" s="145">
        <f t="shared" si="0"/>
        <v>0</v>
      </c>
      <c r="F57" s="143"/>
      <c r="G57" s="145">
        <f t="shared" si="1"/>
        <v>0</v>
      </c>
      <c r="H57" s="143"/>
      <c r="I57" s="145">
        <f t="shared" si="2"/>
        <v>0</v>
      </c>
      <c r="J57" s="143"/>
      <c r="K57" s="145">
        <f t="shared" si="3"/>
        <v>0</v>
      </c>
    </row>
    <row r="58" spans="1:11" ht="36.75" hidden="1" customHeight="1">
      <c r="A58" s="34" t="s">
        <v>319</v>
      </c>
      <c r="B58" s="34" t="s">
        <v>1</v>
      </c>
      <c r="C58" s="73">
        <f>SUM(C59:C63)</f>
        <v>500</v>
      </c>
      <c r="D58" s="143"/>
      <c r="E58" s="145">
        <f t="shared" si="0"/>
        <v>500</v>
      </c>
      <c r="F58" s="143"/>
      <c r="G58" s="145">
        <f t="shared" si="1"/>
        <v>500</v>
      </c>
      <c r="H58" s="143"/>
      <c r="I58" s="145">
        <f t="shared" si="2"/>
        <v>500</v>
      </c>
      <c r="J58" s="143"/>
      <c r="K58" s="145">
        <f t="shared" si="3"/>
        <v>500</v>
      </c>
    </row>
    <row r="59" spans="1:11" ht="52.5" hidden="1" customHeight="1">
      <c r="A59" s="109" t="s">
        <v>694</v>
      </c>
      <c r="B59" s="116" t="s">
        <v>695</v>
      </c>
      <c r="C59" s="107">
        <v>200</v>
      </c>
      <c r="D59" s="143"/>
      <c r="E59" s="145">
        <f t="shared" si="0"/>
        <v>200</v>
      </c>
      <c r="F59" s="143"/>
      <c r="G59" s="145">
        <f t="shared" si="1"/>
        <v>200</v>
      </c>
      <c r="H59" s="143"/>
      <c r="I59" s="145">
        <f t="shared" si="2"/>
        <v>200</v>
      </c>
      <c r="J59" s="143"/>
      <c r="K59" s="145">
        <f t="shared" si="3"/>
        <v>200</v>
      </c>
    </row>
    <row r="60" spans="1:11" ht="52.5" hidden="1" customHeight="1">
      <c r="A60" s="109" t="s">
        <v>700</v>
      </c>
      <c r="B60" s="116" t="s">
        <v>701</v>
      </c>
      <c r="C60" s="107">
        <v>50</v>
      </c>
      <c r="D60" s="143"/>
      <c r="E60" s="145">
        <f t="shared" si="0"/>
        <v>50</v>
      </c>
      <c r="F60" s="143"/>
      <c r="G60" s="145">
        <f t="shared" si="1"/>
        <v>50</v>
      </c>
      <c r="H60" s="143"/>
      <c r="I60" s="145">
        <f t="shared" si="2"/>
        <v>50</v>
      </c>
      <c r="J60" s="143"/>
      <c r="K60" s="145">
        <f t="shared" si="3"/>
        <v>50</v>
      </c>
    </row>
    <row r="61" spans="1:11" ht="52.5" hidden="1" customHeight="1">
      <c r="A61" s="109" t="s">
        <v>698</v>
      </c>
      <c r="B61" s="116" t="s">
        <v>699</v>
      </c>
      <c r="C61" s="107">
        <v>50</v>
      </c>
      <c r="D61" s="143"/>
      <c r="E61" s="145">
        <f t="shared" si="0"/>
        <v>50</v>
      </c>
      <c r="F61" s="143"/>
      <c r="G61" s="145">
        <f t="shared" si="1"/>
        <v>50</v>
      </c>
      <c r="H61" s="143"/>
      <c r="I61" s="145">
        <f t="shared" si="2"/>
        <v>50</v>
      </c>
      <c r="J61" s="143"/>
      <c r="K61" s="145">
        <f t="shared" si="3"/>
        <v>50</v>
      </c>
    </row>
    <row r="62" spans="1:11" ht="61.5" hidden="1" customHeight="1">
      <c r="A62" s="110" t="s">
        <v>606</v>
      </c>
      <c r="B62" s="20" t="s">
        <v>697</v>
      </c>
      <c r="C62" s="107">
        <v>150</v>
      </c>
      <c r="D62" s="143"/>
      <c r="E62" s="145">
        <f t="shared" si="0"/>
        <v>150</v>
      </c>
      <c r="F62" s="143"/>
      <c r="G62" s="145">
        <f t="shared" si="1"/>
        <v>150</v>
      </c>
      <c r="H62" s="143"/>
      <c r="I62" s="145">
        <f t="shared" si="2"/>
        <v>150</v>
      </c>
      <c r="J62" s="143"/>
      <c r="K62" s="145">
        <f t="shared" si="3"/>
        <v>150</v>
      </c>
    </row>
    <row r="63" spans="1:11" ht="66" hidden="1" customHeight="1">
      <c r="A63" s="110" t="s">
        <v>607</v>
      </c>
      <c r="B63" s="20" t="s">
        <v>696</v>
      </c>
      <c r="C63" s="107">
        <v>50</v>
      </c>
      <c r="D63" s="143"/>
      <c r="E63" s="145">
        <f t="shared" si="0"/>
        <v>50</v>
      </c>
      <c r="F63" s="143"/>
      <c r="G63" s="145">
        <f t="shared" si="1"/>
        <v>50</v>
      </c>
      <c r="H63" s="143"/>
      <c r="I63" s="145">
        <f t="shared" si="2"/>
        <v>50</v>
      </c>
      <c r="J63" s="143"/>
      <c r="K63" s="145">
        <f t="shared" si="3"/>
        <v>50</v>
      </c>
    </row>
    <row r="64" spans="1:11" ht="27.75" customHeight="1">
      <c r="A64" s="103" t="s">
        <v>292</v>
      </c>
      <c r="B64" s="105" t="s">
        <v>291</v>
      </c>
      <c r="C64" s="74">
        <f>SUM(C65,C81,C69,C93)</f>
        <v>469171.30000000005</v>
      </c>
      <c r="D64" s="74">
        <f>SUM(D65,D81,D69,D93)</f>
        <v>60019.5</v>
      </c>
      <c r="E64" s="145">
        <f t="shared" si="0"/>
        <v>529190.80000000005</v>
      </c>
      <c r="F64" s="74">
        <f>SUM(F65,F81,F69,F93)</f>
        <v>10118.4</v>
      </c>
      <c r="G64" s="145">
        <f t="shared" si="1"/>
        <v>539309.20000000007</v>
      </c>
      <c r="H64" s="74">
        <f>SUM(H65,H81,H69,H93)</f>
        <v>15968.199999999999</v>
      </c>
      <c r="I64" s="145">
        <f t="shared" si="2"/>
        <v>555277.4</v>
      </c>
      <c r="J64" s="74">
        <f>J81+J69+J93+J65</f>
        <v>20192.02</v>
      </c>
      <c r="K64" s="145">
        <f t="shared" si="3"/>
        <v>575469.42000000004</v>
      </c>
    </row>
    <row r="65" spans="1:11" ht="31.5" customHeight="1">
      <c r="A65" s="103" t="s">
        <v>555</v>
      </c>
      <c r="B65" s="34" t="s">
        <v>91</v>
      </c>
      <c r="C65" s="74">
        <f>C66</f>
        <v>37880</v>
      </c>
      <c r="D65" s="145">
        <f>D67</f>
        <v>4344</v>
      </c>
      <c r="E65" s="145">
        <f t="shared" si="0"/>
        <v>42224</v>
      </c>
      <c r="F65" s="145"/>
      <c r="G65" s="145">
        <f t="shared" si="1"/>
        <v>42224</v>
      </c>
      <c r="H65" s="145"/>
      <c r="I65" s="145">
        <f t="shared" si="2"/>
        <v>42224</v>
      </c>
      <c r="J65" s="145">
        <f>J68</f>
        <v>8490.6</v>
      </c>
      <c r="K65" s="145">
        <f t="shared" si="3"/>
        <v>50714.6</v>
      </c>
    </row>
    <row r="66" spans="1:11" ht="43.5" customHeight="1">
      <c r="A66" s="26" t="s">
        <v>581</v>
      </c>
      <c r="B66" s="30" t="s">
        <v>582</v>
      </c>
      <c r="C66" s="68">
        <v>37880</v>
      </c>
      <c r="D66" s="143"/>
      <c r="E66" s="143">
        <f t="shared" si="0"/>
        <v>37880</v>
      </c>
      <c r="F66" s="143"/>
      <c r="G66" s="145">
        <f t="shared" si="1"/>
        <v>37880</v>
      </c>
      <c r="H66" s="143"/>
      <c r="I66" s="145">
        <f t="shared" si="2"/>
        <v>37880</v>
      </c>
      <c r="J66" s="143"/>
      <c r="K66" s="145">
        <f t="shared" si="3"/>
        <v>37880</v>
      </c>
    </row>
    <row r="67" spans="1:11" ht="41.25" customHeight="1">
      <c r="A67" s="26" t="s">
        <v>747</v>
      </c>
      <c r="B67" s="65" t="s">
        <v>755</v>
      </c>
      <c r="C67" s="68"/>
      <c r="D67" s="143">
        <v>4344</v>
      </c>
      <c r="E67" s="143">
        <f t="shared" si="0"/>
        <v>4344</v>
      </c>
      <c r="F67" s="143"/>
      <c r="G67" s="145">
        <f t="shared" si="1"/>
        <v>4344</v>
      </c>
      <c r="H67" s="143"/>
      <c r="I67" s="145">
        <f t="shared" si="2"/>
        <v>4344</v>
      </c>
      <c r="J67" s="143"/>
      <c r="K67" s="145">
        <f t="shared" si="3"/>
        <v>4344</v>
      </c>
    </row>
    <row r="68" spans="1:11" ht="41.25" customHeight="1">
      <c r="A68" s="26" t="s">
        <v>795</v>
      </c>
      <c r="B68" s="65" t="s">
        <v>796</v>
      </c>
      <c r="C68" s="68"/>
      <c r="D68" s="143"/>
      <c r="E68" s="143"/>
      <c r="F68" s="143"/>
      <c r="G68" s="145"/>
      <c r="H68" s="143"/>
      <c r="I68" s="145"/>
      <c r="J68" s="143">
        <f>6272.2+2218.4</f>
        <v>8490.6</v>
      </c>
      <c r="K68" s="145">
        <f t="shared" si="3"/>
        <v>8490.6</v>
      </c>
    </row>
    <row r="69" spans="1:11" ht="40.5" customHeight="1">
      <c r="A69" s="103" t="s">
        <v>559</v>
      </c>
      <c r="B69" s="34" t="s">
        <v>124</v>
      </c>
      <c r="C69" s="74">
        <f>SUM(C70:C80)</f>
        <v>47883.3</v>
      </c>
      <c r="D69" s="74">
        <f>SUM(D70:D80)</f>
        <v>-106.3</v>
      </c>
      <c r="E69" s="145">
        <f t="shared" si="0"/>
        <v>47777</v>
      </c>
      <c r="F69" s="74">
        <f>SUM(F70:F80)</f>
        <v>10118.4</v>
      </c>
      <c r="G69" s="145">
        <f t="shared" si="1"/>
        <v>57895.4</v>
      </c>
      <c r="H69" s="74">
        <f>H77</f>
        <v>16638.3</v>
      </c>
      <c r="I69" s="145">
        <f t="shared" si="2"/>
        <v>74533.7</v>
      </c>
      <c r="J69" s="74">
        <f>J74</f>
        <v>7839.9</v>
      </c>
      <c r="K69" s="145">
        <f t="shared" si="3"/>
        <v>82373.599999999991</v>
      </c>
    </row>
    <row r="70" spans="1:11" ht="81.75" customHeight="1">
      <c r="A70" s="98" t="s">
        <v>545</v>
      </c>
      <c r="B70" s="23" t="s">
        <v>49</v>
      </c>
      <c r="C70" s="68">
        <v>21379.599999999999</v>
      </c>
      <c r="D70" s="143"/>
      <c r="E70" s="143">
        <f t="shared" si="0"/>
        <v>21379.599999999999</v>
      </c>
      <c r="F70" s="143"/>
      <c r="G70" s="145">
        <f t="shared" si="1"/>
        <v>21379.599999999999</v>
      </c>
      <c r="H70" s="143"/>
      <c r="I70" s="145">
        <f t="shared" si="2"/>
        <v>21379.599999999999</v>
      </c>
      <c r="J70" s="143"/>
      <c r="K70" s="145">
        <f t="shared" si="3"/>
        <v>21379.599999999999</v>
      </c>
    </row>
    <row r="71" spans="1:11" ht="42.75" customHeight="1">
      <c r="A71" s="98" t="s">
        <v>588</v>
      </c>
      <c r="B71" s="23" t="s">
        <v>589</v>
      </c>
      <c r="C71" s="68">
        <v>1258.4000000000001</v>
      </c>
      <c r="D71" s="143"/>
      <c r="E71" s="143">
        <f t="shared" si="0"/>
        <v>1258.4000000000001</v>
      </c>
      <c r="F71" s="143"/>
      <c r="G71" s="145">
        <f t="shared" si="1"/>
        <v>1258.4000000000001</v>
      </c>
      <c r="H71" s="143"/>
      <c r="I71" s="145">
        <f t="shared" si="2"/>
        <v>1258.4000000000001</v>
      </c>
      <c r="J71" s="143"/>
      <c r="K71" s="145">
        <f t="shared" si="3"/>
        <v>1258.4000000000001</v>
      </c>
    </row>
    <row r="72" spans="1:11" ht="45.75" hidden="1" customHeight="1">
      <c r="A72" s="98" t="s">
        <v>546</v>
      </c>
      <c r="B72" s="15" t="s">
        <v>465</v>
      </c>
      <c r="C72" s="68"/>
      <c r="D72" s="143"/>
      <c r="E72" s="143">
        <f t="shared" si="0"/>
        <v>0</v>
      </c>
      <c r="F72" s="143"/>
      <c r="G72" s="145">
        <f t="shared" si="1"/>
        <v>0</v>
      </c>
      <c r="H72" s="143"/>
      <c r="I72" s="145">
        <f t="shared" si="2"/>
        <v>0</v>
      </c>
      <c r="J72" s="143"/>
      <c r="K72" s="145">
        <f t="shared" si="3"/>
        <v>0</v>
      </c>
    </row>
    <row r="73" spans="1:11" ht="51" customHeight="1">
      <c r="A73" s="98" t="s">
        <v>603</v>
      </c>
      <c r="B73" s="19" t="s">
        <v>604</v>
      </c>
      <c r="C73" s="68">
        <v>858.8</v>
      </c>
      <c r="D73" s="143"/>
      <c r="E73" s="143">
        <f t="shared" si="0"/>
        <v>858.8</v>
      </c>
      <c r="F73" s="143"/>
      <c r="G73" s="145">
        <f t="shared" si="1"/>
        <v>858.8</v>
      </c>
      <c r="H73" s="143"/>
      <c r="I73" s="145">
        <f t="shared" si="2"/>
        <v>858.8</v>
      </c>
      <c r="J73" s="143"/>
      <c r="K73" s="145">
        <f t="shared" si="3"/>
        <v>858.8</v>
      </c>
    </row>
    <row r="74" spans="1:11" ht="33" customHeight="1">
      <c r="A74" s="26" t="s">
        <v>708</v>
      </c>
      <c r="B74" s="30" t="s">
        <v>707</v>
      </c>
      <c r="C74" s="68">
        <v>7406.3</v>
      </c>
      <c r="D74" s="143"/>
      <c r="E74" s="143">
        <f t="shared" si="0"/>
        <v>7406.3</v>
      </c>
      <c r="F74" s="143"/>
      <c r="G74" s="145">
        <f t="shared" si="1"/>
        <v>7406.3</v>
      </c>
      <c r="H74" s="143"/>
      <c r="I74" s="145">
        <f t="shared" si="2"/>
        <v>7406.3</v>
      </c>
      <c r="J74" s="145">
        <f>107.5+7732.4</f>
        <v>7839.9</v>
      </c>
      <c r="K74" s="145">
        <f t="shared" si="3"/>
        <v>15246.2</v>
      </c>
    </row>
    <row r="75" spans="1:11" ht="47.25" hidden="1" customHeight="1">
      <c r="A75" s="26"/>
      <c r="B75" s="30"/>
      <c r="C75" s="68"/>
      <c r="D75" s="143"/>
      <c r="E75" s="143">
        <f t="shared" si="0"/>
        <v>0</v>
      </c>
      <c r="F75" s="143"/>
      <c r="G75" s="145">
        <f t="shared" si="1"/>
        <v>0</v>
      </c>
      <c r="H75" s="143"/>
      <c r="I75" s="145">
        <f t="shared" si="2"/>
        <v>0</v>
      </c>
      <c r="J75" s="143"/>
      <c r="K75" s="145">
        <f t="shared" si="3"/>
        <v>0</v>
      </c>
    </row>
    <row r="76" spans="1:11" ht="48.75" customHeight="1">
      <c r="A76" s="111" t="s">
        <v>547</v>
      </c>
      <c r="B76" s="15" t="s">
        <v>531</v>
      </c>
      <c r="C76" s="68">
        <v>15000</v>
      </c>
      <c r="D76" s="143"/>
      <c r="E76" s="143">
        <f t="shared" si="0"/>
        <v>15000</v>
      </c>
      <c r="F76" s="143"/>
      <c r="G76" s="145">
        <f t="shared" si="1"/>
        <v>15000</v>
      </c>
      <c r="H76" s="143"/>
      <c r="I76" s="145">
        <f t="shared" si="2"/>
        <v>15000</v>
      </c>
      <c r="J76" s="143"/>
      <c r="K76" s="145">
        <f t="shared" si="3"/>
        <v>15000</v>
      </c>
    </row>
    <row r="77" spans="1:11" ht="48.75" customHeight="1">
      <c r="A77" s="112" t="s">
        <v>781</v>
      </c>
      <c r="B77" s="113" t="s">
        <v>782</v>
      </c>
      <c r="C77" s="68"/>
      <c r="D77" s="143"/>
      <c r="E77" s="143"/>
      <c r="F77" s="143"/>
      <c r="G77" s="145"/>
      <c r="H77" s="143">
        <v>16638.3</v>
      </c>
      <c r="I77" s="145">
        <f t="shared" ref="I77:I100" si="4">G77+H77</f>
        <v>16638.3</v>
      </c>
      <c r="J77" s="143"/>
      <c r="K77" s="145">
        <f t="shared" ref="K77:K100" si="5">I77+J77</f>
        <v>16638.3</v>
      </c>
    </row>
    <row r="78" spans="1:11" ht="40.5" customHeight="1">
      <c r="A78" s="112" t="s">
        <v>601</v>
      </c>
      <c r="B78" s="113" t="s">
        <v>602</v>
      </c>
      <c r="C78" s="68">
        <v>106.3</v>
      </c>
      <c r="D78" s="143">
        <v>-106.3</v>
      </c>
      <c r="E78" s="143">
        <f t="shared" ref="E78:E100" si="6">C78+D78</f>
        <v>0</v>
      </c>
      <c r="F78" s="143">
        <v>10118.4</v>
      </c>
      <c r="G78" s="145">
        <f t="shared" ref="G78:G100" si="7">E78+F78</f>
        <v>10118.4</v>
      </c>
      <c r="H78" s="143"/>
      <c r="I78" s="145">
        <f t="shared" si="4"/>
        <v>10118.4</v>
      </c>
      <c r="J78" s="143"/>
      <c r="K78" s="145">
        <f t="shared" si="5"/>
        <v>10118.4</v>
      </c>
    </row>
    <row r="79" spans="1:11" ht="38.25" customHeight="1">
      <c r="A79" s="26" t="s">
        <v>727</v>
      </c>
      <c r="B79" s="30" t="s">
        <v>728</v>
      </c>
      <c r="C79" s="68">
        <v>1873.9</v>
      </c>
      <c r="D79" s="143"/>
      <c r="E79" s="143">
        <f t="shared" si="6"/>
        <v>1873.9</v>
      </c>
      <c r="F79" s="143"/>
      <c r="G79" s="145">
        <f t="shared" si="7"/>
        <v>1873.9</v>
      </c>
      <c r="H79" s="143"/>
      <c r="I79" s="145">
        <f t="shared" si="4"/>
        <v>1873.9</v>
      </c>
      <c r="J79" s="143"/>
      <c r="K79" s="145">
        <f t="shared" si="5"/>
        <v>1873.9</v>
      </c>
    </row>
    <row r="80" spans="1:11" ht="50.25" hidden="1" customHeight="1">
      <c r="A80" s="26"/>
      <c r="B80" s="30"/>
      <c r="C80" s="68"/>
      <c r="D80" s="143"/>
      <c r="E80" s="143">
        <f t="shared" si="6"/>
        <v>0</v>
      </c>
      <c r="F80" s="143"/>
      <c r="G80" s="145">
        <f t="shared" si="7"/>
        <v>0</v>
      </c>
      <c r="H80" s="143"/>
      <c r="I80" s="145">
        <f t="shared" si="4"/>
        <v>0</v>
      </c>
      <c r="J80" s="143"/>
      <c r="K80" s="145">
        <f t="shared" si="5"/>
        <v>0</v>
      </c>
    </row>
    <row r="81" spans="1:11" ht="36" customHeight="1">
      <c r="A81" s="76" t="s">
        <v>556</v>
      </c>
      <c r="B81" s="34" t="s">
        <v>125</v>
      </c>
      <c r="C81" s="74">
        <f>SUM(C82,C83,C91)+C92</f>
        <v>292215.30000000005</v>
      </c>
      <c r="D81" s="74">
        <f>SUM(D82,D83,D91)+D92</f>
        <v>30623.9</v>
      </c>
      <c r="E81" s="145">
        <f t="shared" si="6"/>
        <v>322839.20000000007</v>
      </c>
      <c r="F81" s="74"/>
      <c r="G81" s="145">
        <f t="shared" si="7"/>
        <v>322839.20000000007</v>
      </c>
      <c r="H81" s="74"/>
      <c r="I81" s="145">
        <f t="shared" si="4"/>
        <v>322839.20000000007</v>
      </c>
      <c r="J81" s="74">
        <f>J82+J86</f>
        <v>1160.92</v>
      </c>
      <c r="K81" s="145">
        <f t="shared" si="5"/>
        <v>324000.12000000005</v>
      </c>
    </row>
    <row r="82" spans="1:11" ht="45.75" customHeight="1">
      <c r="A82" s="98" t="s">
        <v>554</v>
      </c>
      <c r="B82" s="23" t="s">
        <v>152</v>
      </c>
      <c r="C82" s="68">
        <v>2820.9</v>
      </c>
      <c r="D82" s="143"/>
      <c r="E82" s="143">
        <f t="shared" si="6"/>
        <v>2820.9</v>
      </c>
      <c r="F82" s="143"/>
      <c r="G82" s="145">
        <f t="shared" si="7"/>
        <v>2820.9</v>
      </c>
      <c r="H82" s="143"/>
      <c r="I82" s="145">
        <f t="shared" si="4"/>
        <v>2820.9</v>
      </c>
      <c r="J82" s="145">
        <v>149.9</v>
      </c>
      <c r="K82" s="145">
        <f t="shared" si="5"/>
        <v>2970.8</v>
      </c>
    </row>
    <row r="83" spans="1:11" ht="49.5" customHeight="1">
      <c r="A83" s="98" t="s">
        <v>557</v>
      </c>
      <c r="B83" s="30" t="s">
        <v>179</v>
      </c>
      <c r="C83" s="68">
        <f>SUM(C84:C89)</f>
        <v>286161.7</v>
      </c>
      <c r="D83" s="68">
        <f>SUM(D84:D90)</f>
        <v>30623.9</v>
      </c>
      <c r="E83" s="143">
        <f t="shared" si="6"/>
        <v>316785.60000000003</v>
      </c>
      <c r="F83" s="68"/>
      <c r="G83" s="145">
        <f t="shared" si="7"/>
        <v>316785.60000000003</v>
      </c>
      <c r="H83" s="68"/>
      <c r="I83" s="145">
        <f t="shared" si="4"/>
        <v>316785.60000000003</v>
      </c>
      <c r="J83" s="68"/>
      <c r="K83" s="145">
        <f t="shared" si="5"/>
        <v>316785.60000000003</v>
      </c>
    </row>
    <row r="84" spans="1:11" ht="67.5" customHeight="1">
      <c r="A84" s="27" t="s">
        <v>548</v>
      </c>
      <c r="B84" s="114" t="s">
        <v>64</v>
      </c>
      <c r="C84" s="68">
        <v>91621</v>
      </c>
      <c r="D84" s="143">
        <v>9338.6</v>
      </c>
      <c r="E84" s="143">
        <f t="shared" si="6"/>
        <v>100959.6</v>
      </c>
      <c r="F84" s="143"/>
      <c r="G84" s="145">
        <f t="shared" si="7"/>
        <v>100959.6</v>
      </c>
      <c r="H84" s="143"/>
      <c r="I84" s="145">
        <f t="shared" si="4"/>
        <v>100959.6</v>
      </c>
      <c r="J84" s="143"/>
      <c r="K84" s="145">
        <f t="shared" si="5"/>
        <v>100959.6</v>
      </c>
    </row>
    <row r="85" spans="1:11" ht="82.5" customHeight="1">
      <c r="A85" s="27" t="s">
        <v>549</v>
      </c>
      <c r="B85" s="30" t="s">
        <v>65</v>
      </c>
      <c r="C85" s="68">
        <v>161279</v>
      </c>
      <c r="D85" s="143">
        <v>16472.7</v>
      </c>
      <c r="E85" s="143">
        <f t="shared" si="6"/>
        <v>177751.7</v>
      </c>
      <c r="F85" s="143"/>
      <c r="G85" s="145">
        <f t="shared" si="7"/>
        <v>177751.7</v>
      </c>
      <c r="H85" s="143"/>
      <c r="I85" s="145">
        <f t="shared" si="4"/>
        <v>177751.7</v>
      </c>
      <c r="J85" s="143"/>
      <c r="K85" s="145">
        <f t="shared" si="5"/>
        <v>177751.7</v>
      </c>
    </row>
    <row r="86" spans="1:11" ht="44.25" customHeight="1">
      <c r="A86" s="27" t="s">
        <v>550</v>
      </c>
      <c r="B86" s="23" t="s">
        <v>364</v>
      </c>
      <c r="C86" s="68">
        <v>1876.2</v>
      </c>
      <c r="D86" s="143"/>
      <c r="E86" s="143">
        <f t="shared" si="6"/>
        <v>1876.2</v>
      </c>
      <c r="F86" s="143"/>
      <c r="G86" s="145">
        <f t="shared" si="7"/>
        <v>1876.2</v>
      </c>
      <c r="H86" s="143"/>
      <c r="I86" s="145">
        <f t="shared" si="4"/>
        <v>1876.2</v>
      </c>
      <c r="J86" s="145">
        <v>1011.02</v>
      </c>
      <c r="K86" s="145">
        <f t="shared" si="5"/>
        <v>2887.2200000000003</v>
      </c>
    </row>
    <row r="87" spans="1:11" ht="60" customHeight="1">
      <c r="A87" s="27" t="s">
        <v>551</v>
      </c>
      <c r="B87" s="114" t="s">
        <v>66</v>
      </c>
      <c r="C87" s="68">
        <v>27019</v>
      </c>
      <c r="D87" s="143">
        <v>3123</v>
      </c>
      <c r="E87" s="143">
        <f t="shared" si="6"/>
        <v>30142</v>
      </c>
      <c r="F87" s="143"/>
      <c r="G87" s="145">
        <f t="shared" si="7"/>
        <v>30142</v>
      </c>
      <c r="H87" s="143"/>
      <c r="I87" s="145">
        <f t="shared" si="4"/>
        <v>30142</v>
      </c>
      <c r="J87" s="143"/>
      <c r="K87" s="145">
        <f t="shared" si="5"/>
        <v>30142</v>
      </c>
    </row>
    <row r="88" spans="1:11" ht="54" customHeight="1">
      <c r="A88" s="27" t="s">
        <v>552</v>
      </c>
      <c r="B88" s="114" t="s">
        <v>67</v>
      </c>
      <c r="C88" s="68">
        <v>3984</v>
      </c>
      <c r="D88" s="143"/>
      <c r="E88" s="143">
        <f t="shared" si="6"/>
        <v>3984</v>
      </c>
      <c r="F88" s="143"/>
      <c r="G88" s="145">
        <f t="shared" si="7"/>
        <v>3984</v>
      </c>
      <c r="H88" s="143"/>
      <c r="I88" s="145">
        <f t="shared" si="4"/>
        <v>3984</v>
      </c>
      <c r="J88" s="143"/>
      <c r="K88" s="145">
        <f t="shared" si="5"/>
        <v>3984</v>
      </c>
    </row>
    <row r="89" spans="1:11" ht="60" customHeight="1">
      <c r="A89" s="27" t="s">
        <v>553</v>
      </c>
      <c r="B89" s="114" t="s">
        <v>68</v>
      </c>
      <c r="C89" s="68">
        <v>382.5</v>
      </c>
      <c r="D89" s="143"/>
      <c r="E89" s="143">
        <f t="shared" si="6"/>
        <v>382.5</v>
      </c>
      <c r="F89" s="143"/>
      <c r="G89" s="145">
        <f t="shared" si="7"/>
        <v>382.5</v>
      </c>
      <c r="H89" s="143"/>
      <c r="I89" s="145">
        <f t="shared" si="4"/>
        <v>382.5</v>
      </c>
      <c r="J89" s="143"/>
      <c r="K89" s="145">
        <f t="shared" si="5"/>
        <v>382.5</v>
      </c>
    </row>
    <row r="90" spans="1:11" ht="60" customHeight="1">
      <c r="A90" s="27" t="s">
        <v>748</v>
      </c>
      <c r="B90" s="114" t="s">
        <v>769</v>
      </c>
      <c r="C90" s="68"/>
      <c r="D90" s="143">
        <v>1689.6</v>
      </c>
      <c r="E90" s="143">
        <f t="shared" si="6"/>
        <v>1689.6</v>
      </c>
      <c r="F90" s="143"/>
      <c r="G90" s="145">
        <f t="shared" si="7"/>
        <v>1689.6</v>
      </c>
      <c r="H90" s="143"/>
      <c r="I90" s="145">
        <f t="shared" si="4"/>
        <v>1689.6</v>
      </c>
      <c r="J90" s="143"/>
      <c r="K90" s="145">
        <f t="shared" si="5"/>
        <v>1689.6</v>
      </c>
    </row>
    <row r="91" spans="1:11" ht="85.5" customHeight="1">
      <c r="A91" s="98" t="s">
        <v>558</v>
      </c>
      <c r="B91" s="23" t="s">
        <v>57</v>
      </c>
      <c r="C91" s="68">
        <v>3200</v>
      </c>
      <c r="D91" s="143"/>
      <c r="E91" s="143">
        <f t="shared" si="6"/>
        <v>3200</v>
      </c>
      <c r="F91" s="143"/>
      <c r="G91" s="145">
        <f t="shared" si="7"/>
        <v>3200</v>
      </c>
      <c r="H91" s="143"/>
      <c r="I91" s="145">
        <f t="shared" si="4"/>
        <v>3200</v>
      </c>
      <c r="J91" s="143"/>
      <c r="K91" s="145">
        <f t="shared" si="5"/>
        <v>3200</v>
      </c>
    </row>
    <row r="92" spans="1:11" ht="71.25" customHeight="1">
      <c r="A92" s="98" t="s">
        <v>576</v>
      </c>
      <c r="B92" s="23" t="s">
        <v>510</v>
      </c>
      <c r="C92" s="84">
        <v>32.700000000000003</v>
      </c>
      <c r="D92" s="143"/>
      <c r="E92" s="143">
        <f t="shared" si="6"/>
        <v>32.700000000000003</v>
      </c>
      <c r="F92" s="143"/>
      <c r="G92" s="145">
        <f t="shared" si="7"/>
        <v>32.700000000000003</v>
      </c>
      <c r="H92" s="143"/>
      <c r="I92" s="145">
        <f t="shared" si="4"/>
        <v>32.700000000000003</v>
      </c>
      <c r="J92" s="143"/>
      <c r="K92" s="145">
        <f t="shared" si="5"/>
        <v>32.700000000000003</v>
      </c>
    </row>
    <row r="93" spans="1:11" ht="33.75" customHeight="1">
      <c r="A93" s="76" t="s">
        <v>605</v>
      </c>
      <c r="B93" s="34" t="s">
        <v>177</v>
      </c>
      <c r="C93" s="74">
        <f>C94+C97+C98+C95</f>
        <v>91192.7</v>
      </c>
      <c r="D93" s="74">
        <f>D94+D97+D98+D95</f>
        <v>25157.9</v>
      </c>
      <c r="E93" s="145">
        <f t="shared" si="6"/>
        <v>116350.6</v>
      </c>
      <c r="F93" s="74"/>
      <c r="G93" s="145">
        <f t="shared" si="7"/>
        <v>116350.6</v>
      </c>
      <c r="H93" s="74">
        <f>H96+H98+H99</f>
        <v>-670.09999999999991</v>
      </c>
      <c r="I93" s="145">
        <f t="shared" si="4"/>
        <v>115680.5</v>
      </c>
      <c r="J93" s="74">
        <f>J98</f>
        <v>2700.6</v>
      </c>
      <c r="K93" s="145">
        <f t="shared" si="5"/>
        <v>118381.1</v>
      </c>
    </row>
    <row r="94" spans="1:11" ht="78.75" customHeight="1">
      <c r="A94" s="117" t="s">
        <v>702</v>
      </c>
      <c r="B94" s="30" t="s">
        <v>703</v>
      </c>
      <c r="C94" s="68">
        <v>17186.400000000001</v>
      </c>
      <c r="D94" s="143"/>
      <c r="E94" s="143">
        <f t="shared" si="6"/>
        <v>17186.400000000001</v>
      </c>
      <c r="F94" s="143"/>
      <c r="G94" s="145">
        <f t="shared" si="7"/>
        <v>17186.400000000001</v>
      </c>
      <c r="H94" s="143"/>
      <c r="I94" s="145">
        <f t="shared" si="4"/>
        <v>17186.400000000001</v>
      </c>
      <c r="J94" s="143"/>
      <c r="K94" s="145">
        <f t="shared" si="5"/>
        <v>17186.400000000001</v>
      </c>
    </row>
    <row r="95" spans="1:11" ht="89.25" customHeight="1">
      <c r="A95" s="117" t="s">
        <v>754</v>
      </c>
      <c r="B95" s="30" t="s">
        <v>756</v>
      </c>
      <c r="C95" s="68">
        <v>50000</v>
      </c>
      <c r="D95" s="143">
        <v>25000</v>
      </c>
      <c r="E95" s="143">
        <f t="shared" si="6"/>
        <v>75000</v>
      </c>
      <c r="F95" s="143"/>
      <c r="G95" s="145">
        <f t="shared" si="7"/>
        <v>75000</v>
      </c>
      <c r="H95" s="143"/>
      <c r="I95" s="145">
        <f t="shared" si="4"/>
        <v>75000</v>
      </c>
      <c r="J95" s="143"/>
      <c r="K95" s="145">
        <f t="shared" si="5"/>
        <v>75000</v>
      </c>
    </row>
    <row r="96" spans="1:11" ht="57" customHeight="1">
      <c r="A96" s="111" t="s">
        <v>784</v>
      </c>
      <c r="B96" s="65" t="s">
        <v>785</v>
      </c>
      <c r="C96" s="68"/>
      <c r="D96" s="143"/>
      <c r="E96" s="143"/>
      <c r="F96" s="143"/>
      <c r="G96" s="145"/>
      <c r="H96" s="143">
        <v>339.9</v>
      </c>
      <c r="I96" s="145">
        <f t="shared" si="4"/>
        <v>339.9</v>
      </c>
      <c r="J96" s="143"/>
      <c r="K96" s="145">
        <f t="shared" si="5"/>
        <v>339.9</v>
      </c>
    </row>
    <row r="97" spans="1:11" ht="86.25" customHeight="1">
      <c r="A97" s="111" t="s">
        <v>704</v>
      </c>
      <c r="B97" s="65" t="s">
        <v>705</v>
      </c>
      <c r="C97" s="68">
        <v>17156.3</v>
      </c>
      <c r="D97" s="143">
        <v>157.9</v>
      </c>
      <c r="E97" s="143">
        <f t="shared" si="6"/>
        <v>17314.2</v>
      </c>
      <c r="F97" s="143"/>
      <c r="G97" s="145">
        <f t="shared" si="7"/>
        <v>17314.2</v>
      </c>
      <c r="H97" s="143"/>
      <c r="I97" s="145">
        <f t="shared" si="4"/>
        <v>17314.2</v>
      </c>
      <c r="J97" s="143"/>
      <c r="K97" s="145">
        <f t="shared" si="5"/>
        <v>17314.2</v>
      </c>
    </row>
    <row r="98" spans="1:11" ht="102" customHeight="1">
      <c r="A98" s="111" t="s">
        <v>706</v>
      </c>
      <c r="B98" s="65" t="s">
        <v>789</v>
      </c>
      <c r="C98" s="68">
        <v>6850</v>
      </c>
      <c r="D98" s="143"/>
      <c r="E98" s="143">
        <f t="shared" si="6"/>
        <v>6850</v>
      </c>
      <c r="F98" s="143"/>
      <c r="G98" s="145">
        <f t="shared" si="7"/>
        <v>6850</v>
      </c>
      <c r="H98" s="143">
        <v>-2000</v>
      </c>
      <c r="I98" s="145">
        <f t="shared" si="4"/>
        <v>4850</v>
      </c>
      <c r="J98" s="145">
        <v>2700.6</v>
      </c>
      <c r="K98" s="145">
        <f t="shared" si="5"/>
        <v>7550.6</v>
      </c>
    </row>
    <row r="99" spans="1:11" ht="78.75" customHeight="1">
      <c r="A99" s="111" t="s">
        <v>783</v>
      </c>
      <c r="B99" s="65" t="s">
        <v>790</v>
      </c>
      <c r="C99" s="68"/>
      <c r="D99" s="143"/>
      <c r="E99" s="143"/>
      <c r="F99" s="143"/>
      <c r="G99" s="145"/>
      <c r="H99" s="143">
        <v>990</v>
      </c>
      <c r="I99" s="145">
        <f t="shared" si="4"/>
        <v>990</v>
      </c>
      <c r="J99" s="143"/>
      <c r="K99" s="145">
        <f t="shared" si="5"/>
        <v>990</v>
      </c>
    </row>
    <row r="100" spans="1:11" ht="39" customHeight="1">
      <c r="A100" s="214" t="s">
        <v>27</v>
      </c>
      <c r="B100" s="214"/>
      <c r="C100" s="74">
        <f>C11+C64</f>
        <v>954053.3</v>
      </c>
      <c r="D100" s="74">
        <f>D11+D64</f>
        <v>60019.5</v>
      </c>
      <c r="E100" s="145">
        <f t="shared" si="6"/>
        <v>1014072.8</v>
      </c>
      <c r="F100" s="74">
        <f>F11+F64</f>
        <v>10118.4</v>
      </c>
      <c r="G100" s="145">
        <f t="shared" si="7"/>
        <v>1024191.2000000001</v>
      </c>
      <c r="H100" s="74">
        <f>H11+H64</f>
        <v>15968.199999999999</v>
      </c>
      <c r="I100" s="145">
        <f t="shared" si="4"/>
        <v>1040159.4</v>
      </c>
      <c r="J100" s="74">
        <f>J11+J64</f>
        <v>20192.02</v>
      </c>
      <c r="K100" s="145">
        <f t="shared" si="5"/>
        <v>1060351.42</v>
      </c>
    </row>
    <row r="101" spans="1:11">
      <c r="G101" s="179"/>
    </row>
    <row r="102" spans="1:11">
      <c r="G102" s="179"/>
    </row>
    <row r="103" spans="1:11">
      <c r="G103" s="179"/>
    </row>
    <row r="104" spans="1:11">
      <c r="G104" s="179"/>
    </row>
  </sheetData>
  <mergeCells count="10">
    <mergeCell ref="C1:K1"/>
    <mergeCell ref="A100:B100"/>
    <mergeCell ref="B6:C6"/>
    <mergeCell ref="A11:B11"/>
    <mergeCell ref="A4:K4"/>
    <mergeCell ref="A7:K7"/>
    <mergeCell ref="A8:K8"/>
    <mergeCell ref="C9:K9"/>
    <mergeCell ref="C2:K2"/>
    <mergeCell ref="G5:K5"/>
  </mergeCells>
  <phoneticPr fontId="4" type="noConversion"/>
  <pageMargins left="0.78740157480314965" right="0" top="0.78740157480314965" bottom="0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AE420"/>
  <sheetViews>
    <sheetView tabSelected="1" topLeftCell="A273" workbookViewId="0">
      <selection activeCell="AH276" sqref="AH276"/>
    </sheetView>
  </sheetViews>
  <sheetFormatPr defaultRowHeight="12.75"/>
  <cols>
    <col min="1" max="1" width="44.28515625" style="190" customWidth="1"/>
    <col min="2" max="2" width="10" style="31" customWidth="1"/>
    <col min="3" max="3" width="9.7109375" style="80" customWidth="1"/>
    <col min="4" max="4" width="13.5703125" style="31" customWidth="1"/>
    <col min="5" max="5" width="8.85546875" style="31" customWidth="1"/>
    <col min="6" max="6" width="11.5703125" style="77" hidden="1" customWidth="1"/>
    <col min="7" max="7" width="10.140625" style="77" hidden="1" customWidth="1"/>
    <col min="8" max="8" width="11" style="148" hidden="1" customWidth="1"/>
    <col min="9" max="9" width="13.85546875" style="169" hidden="1" customWidth="1"/>
    <col min="10" max="25" width="9.140625" style="183" hidden="1" customWidth="1"/>
    <col min="26" max="28" width="10.5703125" style="148" hidden="1" customWidth="1"/>
    <col min="29" max="29" width="11.85546875" style="148" customWidth="1"/>
    <col min="30" max="30" width="10.5703125" style="148" customWidth="1"/>
    <col min="31" max="31" width="13.5703125" style="169" customWidth="1"/>
  </cols>
  <sheetData>
    <row r="2" spans="1:31">
      <c r="E2" s="229" t="s">
        <v>749</v>
      </c>
      <c r="F2" s="230"/>
      <c r="G2" s="230"/>
      <c r="H2" s="230"/>
      <c r="I2" s="230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</row>
    <row r="3" spans="1:31" ht="69.75" customHeight="1">
      <c r="E3" s="223" t="s">
        <v>797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</row>
    <row r="4" spans="1:31" ht="15.75" customHeight="1">
      <c r="B4" s="185"/>
      <c r="C4" s="78"/>
      <c r="D4" s="185"/>
      <c r="E4" s="185"/>
      <c r="F4" s="230" t="s">
        <v>174</v>
      </c>
      <c r="G4" s="230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</row>
    <row r="5" spans="1:31" ht="64.5" customHeight="1">
      <c r="A5" s="191"/>
      <c r="B5" s="172"/>
      <c r="C5" s="173"/>
      <c r="D5" s="173"/>
      <c r="E5" s="227" t="s">
        <v>709</v>
      </c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</row>
    <row r="6" spans="1:31" ht="14.25" customHeight="1">
      <c r="A6" s="191"/>
      <c r="B6" s="181"/>
      <c r="C6" s="181"/>
      <c r="D6" s="215"/>
      <c r="E6" s="215"/>
      <c r="F6" s="215"/>
      <c r="G6" s="181"/>
    </row>
    <row r="7" spans="1:31" ht="18.75" customHeight="1">
      <c r="A7" s="191"/>
      <c r="B7" s="181"/>
      <c r="C7" s="181"/>
      <c r="D7" s="181"/>
      <c r="E7" s="181"/>
      <c r="F7" s="215" t="s">
        <v>183</v>
      </c>
      <c r="G7" s="215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</row>
    <row r="8" spans="1:31" ht="9.75" hidden="1" customHeight="1">
      <c r="A8" s="202"/>
      <c r="B8" s="181"/>
      <c r="C8" s="181"/>
      <c r="D8" s="181"/>
      <c r="E8" s="181"/>
      <c r="F8" s="181"/>
      <c r="G8" s="181"/>
    </row>
    <row r="9" spans="1:31" ht="33" customHeight="1">
      <c r="A9" s="232" t="s">
        <v>723</v>
      </c>
      <c r="B9" s="232"/>
      <c r="C9" s="232"/>
      <c r="D9" s="232"/>
      <c r="E9" s="232"/>
      <c r="F9" s="232"/>
      <c r="G9" s="232"/>
      <c r="H9" s="233"/>
      <c r="I9" s="233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</row>
    <row r="10" spans="1:31" ht="21" customHeight="1">
      <c r="A10" s="203"/>
      <c r="B10" s="174"/>
      <c r="C10" s="174"/>
      <c r="D10" s="174"/>
      <c r="E10" s="174"/>
      <c r="F10" s="174"/>
      <c r="G10" s="174"/>
      <c r="H10" s="184"/>
      <c r="I10" s="225" t="s">
        <v>752</v>
      </c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</row>
    <row r="11" spans="1:31" s="5" customFormat="1" ht="45.75" customHeight="1">
      <c r="A11" s="126" t="s">
        <v>156</v>
      </c>
      <c r="B11" s="82" t="s">
        <v>131</v>
      </c>
      <c r="C11" s="55" t="s">
        <v>132</v>
      </c>
      <c r="D11" s="33" t="s">
        <v>186</v>
      </c>
      <c r="E11" s="33" t="s">
        <v>133</v>
      </c>
      <c r="F11" s="147" t="s">
        <v>600</v>
      </c>
      <c r="G11" s="76" t="s">
        <v>746</v>
      </c>
      <c r="H11" s="92" t="s">
        <v>746</v>
      </c>
      <c r="I11" s="147" t="s">
        <v>600</v>
      </c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86" t="s">
        <v>746</v>
      </c>
      <c r="AA11" s="147" t="s">
        <v>600</v>
      </c>
      <c r="AB11" s="86" t="s">
        <v>746</v>
      </c>
      <c r="AC11" s="86" t="s">
        <v>600</v>
      </c>
      <c r="AD11" s="86" t="s">
        <v>746</v>
      </c>
      <c r="AE11" s="147" t="s">
        <v>600</v>
      </c>
    </row>
    <row r="12" spans="1:31" ht="22.5" customHeight="1">
      <c r="A12" s="47" t="s">
        <v>134</v>
      </c>
      <c r="B12" s="21"/>
      <c r="C12" s="55"/>
      <c r="D12" s="185"/>
      <c r="E12" s="33"/>
      <c r="F12" s="83">
        <f>SUM(F13,F123,F171,F192,F226,F290,F352,F372,F201)+F420</f>
        <v>954053.29999999993</v>
      </c>
      <c r="G12" s="83">
        <f>SUM(G13,G123,G171,G192,G226,G290,G352,G372,G201)+G420</f>
        <v>60019.5</v>
      </c>
      <c r="H12" s="83">
        <f>SUM(H13,H123,H171,H192,H226,H290,H352,H372,H201)+H420</f>
        <v>42496</v>
      </c>
      <c r="I12" s="91">
        <f>F12+H12+G12</f>
        <v>1056568.7999999998</v>
      </c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83">
        <f>SUM(Z13,Z123,Z171,Z192,Z226,Z290,Z352,Z372,Z201)</f>
        <v>28478.400000000001</v>
      </c>
      <c r="AA12" s="83">
        <f>I12+Z12</f>
        <v>1085047.1999999997</v>
      </c>
      <c r="AB12" s="83">
        <f>SUM(AB13,AB123,AB171,AB192,AB226,AB290,AB352,AB372,AB201)</f>
        <v>44918.200000000004</v>
      </c>
      <c r="AC12" s="83">
        <f>AA12+AB12</f>
        <v>1129965.3999999997</v>
      </c>
      <c r="AD12" s="83">
        <f>AD13+AD123+AD226+AD290+AD372+AD171+AD201</f>
        <v>22445</v>
      </c>
      <c r="AE12" s="91">
        <f>AC12+AD12</f>
        <v>1152410.3999999997</v>
      </c>
    </row>
    <row r="13" spans="1:31" ht="37.5" customHeight="1">
      <c r="A13" s="47" t="s">
        <v>112</v>
      </c>
      <c r="B13" s="33">
        <v>439</v>
      </c>
      <c r="C13" s="55"/>
      <c r="D13" s="33"/>
      <c r="E13" s="33"/>
      <c r="F13" s="83">
        <f>SUM(F14,F72,F104,F89)</f>
        <v>63866.2</v>
      </c>
      <c r="G13" s="83">
        <f>SUM(G14,G72,G104,G89)</f>
        <v>0</v>
      </c>
      <c r="H13" s="83">
        <f>SUM(H14,H72,H104,H89)</f>
        <v>2200</v>
      </c>
      <c r="I13" s="91">
        <f t="shared" ref="I13:I79" si="0">F13+H13</f>
        <v>66066.2</v>
      </c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91">
        <v>783</v>
      </c>
      <c r="AA13" s="83">
        <f t="shared" ref="AA13:AA79" si="1">I13+Z13</f>
        <v>66849.2</v>
      </c>
      <c r="AB13" s="91">
        <f>AB89+AB55</f>
        <v>2339.9</v>
      </c>
      <c r="AC13" s="83">
        <f t="shared" ref="AC13:AC79" si="2">AA13+AB13</f>
        <v>69189.099999999991</v>
      </c>
      <c r="AD13" s="91">
        <f>AD14</f>
        <v>1522.6000000000001</v>
      </c>
      <c r="AE13" s="91">
        <f t="shared" ref="AE13:AE79" si="3">AC13+AD13</f>
        <v>70711.7</v>
      </c>
    </row>
    <row r="14" spans="1:31" ht="25.5" customHeight="1">
      <c r="A14" s="47" t="s">
        <v>135</v>
      </c>
      <c r="B14" s="33">
        <v>439</v>
      </c>
      <c r="C14" s="55" t="s">
        <v>136</v>
      </c>
      <c r="D14" s="56"/>
      <c r="E14" s="56"/>
      <c r="F14" s="83">
        <f>SUM(F15,F23,F31,F48,F61,F66,F55)+F46</f>
        <v>49541.2</v>
      </c>
      <c r="G14" s="83"/>
      <c r="H14" s="83">
        <f>SUM(H15,H23,H31,H48,H61,H66,H55)+H46</f>
        <v>2200</v>
      </c>
      <c r="I14" s="91">
        <f t="shared" si="0"/>
        <v>51741.2</v>
      </c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92"/>
      <c r="AA14" s="83">
        <f t="shared" si="1"/>
        <v>51741.2</v>
      </c>
      <c r="AB14" s="92"/>
      <c r="AC14" s="83">
        <f t="shared" si="2"/>
        <v>51741.2</v>
      </c>
      <c r="AD14" s="91">
        <f>AD15+AD31+AD61</f>
        <v>1522.6000000000001</v>
      </c>
      <c r="AE14" s="91">
        <f t="shared" si="3"/>
        <v>53263.799999999996</v>
      </c>
    </row>
    <row r="15" spans="1:31" ht="48.75" customHeight="1">
      <c r="A15" s="47" t="s">
        <v>137</v>
      </c>
      <c r="B15" s="33">
        <v>439</v>
      </c>
      <c r="C15" s="55" t="s">
        <v>138</v>
      </c>
      <c r="D15" s="56"/>
      <c r="E15" s="56"/>
      <c r="F15" s="83">
        <f>SUM(F17)</f>
        <v>1700</v>
      </c>
      <c r="G15" s="83"/>
      <c r="H15" s="92"/>
      <c r="I15" s="92">
        <f t="shared" si="0"/>
        <v>1700</v>
      </c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92"/>
      <c r="AA15" s="83">
        <f t="shared" si="1"/>
        <v>1700</v>
      </c>
      <c r="AB15" s="92"/>
      <c r="AC15" s="83">
        <f t="shared" si="2"/>
        <v>1700</v>
      </c>
      <c r="AD15" s="91">
        <f>AD16</f>
        <v>130.19999999999999</v>
      </c>
      <c r="AE15" s="91">
        <f t="shared" si="3"/>
        <v>1830.2</v>
      </c>
    </row>
    <row r="16" spans="1:31" ht="37.5" customHeight="1">
      <c r="A16" s="47" t="s">
        <v>267</v>
      </c>
      <c r="B16" s="33">
        <v>439</v>
      </c>
      <c r="C16" s="55" t="s">
        <v>138</v>
      </c>
      <c r="D16" s="56" t="s">
        <v>216</v>
      </c>
      <c r="E16" s="56"/>
      <c r="F16" s="83">
        <f>SUM(F17)</f>
        <v>1700</v>
      </c>
      <c r="G16" s="83"/>
      <c r="H16" s="92"/>
      <c r="I16" s="92">
        <f t="shared" si="0"/>
        <v>1700</v>
      </c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92"/>
      <c r="AA16" s="83">
        <f t="shared" si="1"/>
        <v>1700</v>
      </c>
      <c r="AB16" s="92"/>
      <c r="AC16" s="83">
        <f t="shared" si="2"/>
        <v>1700</v>
      </c>
      <c r="AD16" s="91">
        <f>AD17</f>
        <v>130.19999999999999</v>
      </c>
      <c r="AE16" s="91">
        <f t="shared" si="3"/>
        <v>1830.2</v>
      </c>
    </row>
    <row r="17" spans="1:31" ht="30" customHeight="1">
      <c r="A17" s="48" t="s">
        <v>139</v>
      </c>
      <c r="B17" s="119">
        <v>439</v>
      </c>
      <c r="C17" s="57" t="s">
        <v>138</v>
      </c>
      <c r="D17" s="58" t="s">
        <v>217</v>
      </c>
      <c r="E17" s="58"/>
      <c r="F17" s="59">
        <f>SUM(F18,F21)</f>
        <v>1700</v>
      </c>
      <c r="G17" s="59"/>
      <c r="H17" s="92"/>
      <c r="I17" s="92">
        <f t="shared" si="0"/>
        <v>1700</v>
      </c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92"/>
      <c r="AA17" s="83">
        <f t="shared" si="1"/>
        <v>1700</v>
      </c>
      <c r="AB17" s="92"/>
      <c r="AC17" s="83">
        <f t="shared" si="2"/>
        <v>1700</v>
      </c>
      <c r="AD17" s="91">
        <f>AD20</f>
        <v>130.19999999999999</v>
      </c>
      <c r="AE17" s="91">
        <f t="shared" si="3"/>
        <v>1830.2</v>
      </c>
    </row>
    <row r="18" spans="1:31" ht="31.5" customHeight="1">
      <c r="A18" s="48" t="s">
        <v>190</v>
      </c>
      <c r="B18" s="119">
        <v>439</v>
      </c>
      <c r="C18" s="57" t="s">
        <v>138</v>
      </c>
      <c r="D18" s="58" t="s">
        <v>218</v>
      </c>
      <c r="E18" s="58"/>
      <c r="F18" s="59">
        <f>SUM(F19)</f>
        <v>1700</v>
      </c>
      <c r="G18" s="59"/>
      <c r="H18" s="92"/>
      <c r="I18" s="92">
        <f t="shared" si="0"/>
        <v>1700</v>
      </c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92"/>
      <c r="AA18" s="83">
        <f t="shared" si="1"/>
        <v>1700</v>
      </c>
      <c r="AB18" s="92"/>
      <c r="AC18" s="83">
        <f t="shared" si="2"/>
        <v>1700</v>
      </c>
      <c r="AD18" s="92"/>
      <c r="AE18" s="91">
        <f t="shared" si="3"/>
        <v>1700</v>
      </c>
    </row>
    <row r="19" spans="1:31" ht="33.75" customHeight="1">
      <c r="A19" s="48" t="s">
        <v>192</v>
      </c>
      <c r="B19" s="119">
        <v>439</v>
      </c>
      <c r="C19" s="57" t="s">
        <v>138</v>
      </c>
      <c r="D19" s="58" t="s">
        <v>218</v>
      </c>
      <c r="E19" s="58" t="s">
        <v>191</v>
      </c>
      <c r="F19" s="59">
        <v>1700</v>
      </c>
      <c r="G19" s="59"/>
      <c r="H19" s="92"/>
      <c r="I19" s="92">
        <f t="shared" si="0"/>
        <v>1700</v>
      </c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92"/>
      <c r="AA19" s="83">
        <f t="shared" si="1"/>
        <v>1700</v>
      </c>
      <c r="AB19" s="92"/>
      <c r="AC19" s="83">
        <f t="shared" si="2"/>
        <v>1700</v>
      </c>
      <c r="AD19" s="92"/>
      <c r="AE19" s="91">
        <f t="shared" si="3"/>
        <v>1700</v>
      </c>
    </row>
    <row r="20" spans="1:31" ht="33.75" customHeight="1">
      <c r="A20" s="48" t="s">
        <v>804</v>
      </c>
      <c r="B20" s="119">
        <v>439</v>
      </c>
      <c r="C20" s="57" t="s">
        <v>138</v>
      </c>
      <c r="D20" s="58" t="s">
        <v>803</v>
      </c>
      <c r="E20" s="58" t="s">
        <v>191</v>
      </c>
      <c r="F20" s="59"/>
      <c r="G20" s="59"/>
      <c r="H20" s="92"/>
      <c r="I20" s="92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92"/>
      <c r="AA20" s="83"/>
      <c r="AB20" s="92"/>
      <c r="AC20" s="83"/>
      <c r="AD20" s="92">
        <v>130.19999999999999</v>
      </c>
      <c r="AE20" s="91">
        <f t="shared" si="3"/>
        <v>130.19999999999999</v>
      </c>
    </row>
    <row r="21" spans="1:31" ht="35.25" customHeight="1">
      <c r="A21" s="48" t="s">
        <v>172</v>
      </c>
      <c r="B21" s="119">
        <v>439</v>
      </c>
      <c r="C21" s="57" t="s">
        <v>138</v>
      </c>
      <c r="D21" s="58" t="s">
        <v>219</v>
      </c>
      <c r="E21" s="58"/>
      <c r="F21" s="59">
        <f>F22</f>
        <v>0</v>
      </c>
      <c r="G21" s="59"/>
      <c r="H21" s="92"/>
      <c r="I21" s="92">
        <f t="shared" si="0"/>
        <v>0</v>
      </c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92"/>
      <c r="AA21" s="83">
        <f t="shared" si="1"/>
        <v>0</v>
      </c>
      <c r="AB21" s="92"/>
      <c r="AC21" s="83">
        <f t="shared" si="2"/>
        <v>0</v>
      </c>
      <c r="AD21" s="92"/>
      <c r="AE21" s="91">
        <f t="shared" si="3"/>
        <v>0</v>
      </c>
    </row>
    <row r="22" spans="1:31" ht="33.75" customHeight="1">
      <c r="A22" s="48" t="s">
        <v>188</v>
      </c>
      <c r="B22" s="119">
        <v>439</v>
      </c>
      <c r="C22" s="57" t="s">
        <v>138</v>
      </c>
      <c r="D22" s="58" t="s">
        <v>219</v>
      </c>
      <c r="E22" s="58" t="s">
        <v>187</v>
      </c>
      <c r="F22" s="59">
        <v>0</v>
      </c>
      <c r="G22" s="59"/>
      <c r="H22" s="92"/>
      <c r="I22" s="92">
        <f t="shared" si="0"/>
        <v>0</v>
      </c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92"/>
      <c r="AA22" s="83">
        <f t="shared" si="1"/>
        <v>0</v>
      </c>
      <c r="AB22" s="92"/>
      <c r="AC22" s="83">
        <f t="shared" si="2"/>
        <v>0</v>
      </c>
      <c r="AD22" s="92"/>
      <c r="AE22" s="91">
        <f t="shared" si="3"/>
        <v>0</v>
      </c>
    </row>
    <row r="23" spans="1:31" ht="44.25" hidden="1" customHeight="1">
      <c r="A23" s="47" t="s">
        <v>184</v>
      </c>
      <c r="B23" s="33">
        <v>439</v>
      </c>
      <c r="C23" s="55" t="s">
        <v>297</v>
      </c>
      <c r="D23" s="56"/>
      <c r="E23" s="56"/>
      <c r="F23" s="83">
        <f>F24</f>
        <v>1486</v>
      </c>
      <c r="G23" s="83"/>
      <c r="H23" s="92"/>
      <c r="I23" s="92">
        <f t="shared" si="0"/>
        <v>1486</v>
      </c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92"/>
      <c r="AA23" s="83">
        <f t="shared" si="1"/>
        <v>1486</v>
      </c>
      <c r="AB23" s="92"/>
      <c r="AC23" s="83">
        <f t="shared" si="2"/>
        <v>1486</v>
      </c>
      <c r="AD23" s="92"/>
      <c r="AE23" s="91">
        <f t="shared" si="3"/>
        <v>1486</v>
      </c>
    </row>
    <row r="24" spans="1:31" ht="39" hidden="1" customHeight="1">
      <c r="A24" s="47" t="s">
        <v>267</v>
      </c>
      <c r="B24" s="33">
        <v>439</v>
      </c>
      <c r="C24" s="55" t="s">
        <v>297</v>
      </c>
      <c r="D24" s="56" t="s">
        <v>216</v>
      </c>
      <c r="E24" s="56"/>
      <c r="F24" s="83">
        <f>SUM(F25)+F30</f>
        <v>1486</v>
      </c>
      <c r="G24" s="83"/>
      <c r="H24" s="92"/>
      <c r="I24" s="91">
        <f t="shared" si="0"/>
        <v>1486</v>
      </c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91"/>
      <c r="AA24" s="83">
        <f t="shared" si="1"/>
        <v>1486</v>
      </c>
      <c r="AB24" s="91"/>
      <c r="AC24" s="83">
        <f t="shared" si="2"/>
        <v>1486</v>
      </c>
      <c r="AD24" s="91"/>
      <c r="AE24" s="91">
        <f t="shared" si="3"/>
        <v>1486</v>
      </c>
    </row>
    <row r="25" spans="1:31" ht="28.5" hidden="1" customHeight="1">
      <c r="A25" s="48" t="s">
        <v>296</v>
      </c>
      <c r="B25" s="119">
        <v>439</v>
      </c>
      <c r="C25" s="57" t="s">
        <v>297</v>
      </c>
      <c r="D25" s="58" t="s">
        <v>220</v>
      </c>
      <c r="E25" s="58"/>
      <c r="F25" s="59">
        <f>SUM(F26,F28)</f>
        <v>1486</v>
      </c>
      <c r="G25" s="59"/>
      <c r="H25" s="92"/>
      <c r="I25" s="92">
        <f t="shared" si="0"/>
        <v>1486</v>
      </c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92"/>
      <c r="AA25" s="83">
        <f t="shared" si="1"/>
        <v>1486</v>
      </c>
      <c r="AB25" s="92"/>
      <c r="AC25" s="83">
        <f t="shared" si="2"/>
        <v>1486</v>
      </c>
      <c r="AD25" s="92"/>
      <c r="AE25" s="91">
        <f t="shared" si="3"/>
        <v>1486</v>
      </c>
    </row>
    <row r="26" spans="1:31" ht="28.5" hidden="1" customHeight="1">
      <c r="A26" s="48" t="s">
        <v>190</v>
      </c>
      <c r="B26" s="119">
        <v>439</v>
      </c>
      <c r="C26" s="57" t="s">
        <v>297</v>
      </c>
      <c r="D26" s="58" t="s">
        <v>221</v>
      </c>
      <c r="E26" s="58"/>
      <c r="F26" s="59">
        <f>SUM(F27)</f>
        <v>1086</v>
      </c>
      <c r="G26" s="59"/>
      <c r="H26" s="92"/>
      <c r="I26" s="92">
        <f t="shared" si="0"/>
        <v>1086</v>
      </c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92"/>
      <c r="AA26" s="83">
        <f t="shared" si="1"/>
        <v>1086</v>
      </c>
      <c r="AB26" s="92"/>
      <c r="AC26" s="83">
        <f t="shared" si="2"/>
        <v>1086</v>
      </c>
      <c r="AD26" s="92"/>
      <c r="AE26" s="91">
        <f t="shared" si="3"/>
        <v>1086</v>
      </c>
    </row>
    <row r="27" spans="1:31" ht="25.5" hidden="1">
      <c r="A27" s="48" t="s">
        <v>192</v>
      </c>
      <c r="B27" s="119">
        <v>439</v>
      </c>
      <c r="C27" s="57" t="s">
        <v>297</v>
      </c>
      <c r="D27" s="58" t="s">
        <v>221</v>
      </c>
      <c r="E27" s="58" t="s">
        <v>191</v>
      </c>
      <c r="F27" s="59">
        <v>1086</v>
      </c>
      <c r="G27" s="59"/>
      <c r="H27" s="92"/>
      <c r="I27" s="92">
        <f t="shared" si="0"/>
        <v>1086</v>
      </c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92"/>
      <c r="AA27" s="83">
        <f t="shared" si="1"/>
        <v>1086</v>
      </c>
      <c r="AB27" s="92"/>
      <c r="AC27" s="83">
        <f t="shared" si="2"/>
        <v>1086</v>
      </c>
      <c r="AD27" s="92"/>
      <c r="AE27" s="91">
        <f t="shared" si="3"/>
        <v>1086</v>
      </c>
    </row>
    <row r="28" spans="1:31" ht="30" hidden="1" customHeight="1">
      <c r="A28" s="48" t="s">
        <v>172</v>
      </c>
      <c r="B28" s="119">
        <v>439</v>
      </c>
      <c r="C28" s="57" t="s">
        <v>297</v>
      </c>
      <c r="D28" s="58" t="s">
        <v>222</v>
      </c>
      <c r="E28" s="58"/>
      <c r="F28" s="59">
        <f>F29</f>
        <v>400</v>
      </c>
      <c r="G28" s="59"/>
      <c r="H28" s="92"/>
      <c r="I28" s="92">
        <f t="shared" si="0"/>
        <v>400</v>
      </c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92"/>
      <c r="AA28" s="83">
        <f t="shared" si="1"/>
        <v>400</v>
      </c>
      <c r="AB28" s="92"/>
      <c r="AC28" s="83">
        <f t="shared" si="2"/>
        <v>400</v>
      </c>
      <c r="AD28" s="92"/>
      <c r="AE28" s="91">
        <f t="shared" si="3"/>
        <v>400</v>
      </c>
    </row>
    <row r="29" spans="1:31" ht="36" hidden="1" customHeight="1">
      <c r="A29" s="48" t="s">
        <v>188</v>
      </c>
      <c r="B29" s="119">
        <v>439</v>
      </c>
      <c r="C29" s="57" t="s">
        <v>297</v>
      </c>
      <c r="D29" s="58" t="s">
        <v>222</v>
      </c>
      <c r="E29" s="58" t="s">
        <v>187</v>
      </c>
      <c r="F29" s="59">
        <v>400</v>
      </c>
      <c r="G29" s="59"/>
      <c r="H29" s="92"/>
      <c r="I29" s="92">
        <f t="shared" si="0"/>
        <v>400</v>
      </c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92"/>
      <c r="AA29" s="83">
        <f t="shared" si="1"/>
        <v>400</v>
      </c>
      <c r="AB29" s="92"/>
      <c r="AC29" s="83">
        <f t="shared" si="2"/>
        <v>400</v>
      </c>
      <c r="AD29" s="92"/>
      <c r="AE29" s="91">
        <f t="shared" si="3"/>
        <v>400</v>
      </c>
    </row>
    <row r="30" spans="1:31" ht="30.75" hidden="1" customHeight="1">
      <c r="A30" s="48" t="s">
        <v>627</v>
      </c>
      <c r="B30" s="119">
        <v>439</v>
      </c>
      <c r="C30" s="57" t="s">
        <v>297</v>
      </c>
      <c r="D30" s="58" t="s">
        <v>626</v>
      </c>
      <c r="E30" s="58" t="s">
        <v>187</v>
      </c>
      <c r="F30" s="59">
        <v>0</v>
      </c>
      <c r="G30" s="59"/>
      <c r="H30" s="92"/>
      <c r="I30" s="92">
        <f t="shared" si="0"/>
        <v>0</v>
      </c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92"/>
      <c r="AA30" s="83">
        <f t="shared" si="1"/>
        <v>0</v>
      </c>
      <c r="AB30" s="92"/>
      <c r="AC30" s="83">
        <f t="shared" si="2"/>
        <v>0</v>
      </c>
      <c r="AD30" s="92"/>
      <c r="AE30" s="91">
        <f t="shared" si="3"/>
        <v>0</v>
      </c>
    </row>
    <row r="31" spans="1:31" ht="43.5" customHeight="1">
      <c r="A31" s="47" t="s">
        <v>298</v>
      </c>
      <c r="B31" s="119">
        <v>439</v>
      </c>
      <c r="C31" s="55" t="s">
        <v>299</v>
      </c>
      <c r="D31" s="56"/>
      <c r="E31" s="56"/>
      <c r="F31" s="83">
        <f>SUM(F32)</f>
        <v>38319</v>
      </c>
      <c r="G31" s="83"/>
      <c r="H31" s="83">
        <f>SUM(H32)</f>
        <v>2200</v>
      </c>
      <c r="I31" s="91">
        <f t="shared" si="0"/>
        <v>40519</v>
      </c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91">
        <f>Z32</f>
        <v>783</v>
      </c>
      <c r="AA31" s="83">
        <f t="shared" si="1"/>
        <v>41302</v>
      </c>
      <c r="AB31" s="91"/>
      <c r="AC31" s="83">
        <f t="shared" si="2"/>
        <v>41302</v>
      </c>
      <c r="AD31" s="91">
        <f>AD32+AD37</f>
        <v>1392.4</v>
      </c>
      <c r="AE31" s="91">
        <f t="shared" si="3"/>
        <v>42694.400000000001</v>
      </c>
    </row>
    <row r="32" spans="1:31" ht="33.75" customHeight="1">
      <c r="A32" s="47" t="s">
        <v>268</v>
      </c>
      <c r="B32" s="119">
        <v>439</v>
      </c>
      <c r="C32" s="55" t="s">
        <v>299</v>
      </c>
      <c r="D32" s="56" t="s">
        <v>224</v>
      </c>
      <c r="E32" s="56"/>
      <c r="F32" s="83">
        <f>SUM(F37)+F33</f>
        <v>38319</v>
      </c>
      <c r="G32" s="83"/>
      <c r="H32" s="83">
        <f>SUM(H37)+H33</f>
        <v>2200</v>
      </c>
      <c r="I32" s="91">
        <f t="shared" si="0"/>
        <v>40519</v>
      </c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91">
        <f>Z37</f>
        <v>783</v>
      </c>
      <c r="AA32" s="83">
        <f t="shared" si="1"/>
        <v>41302</v>
      </c>
      <c r="AB32" s="91"/>
      <c r="AC32" s="83">
        <f t="shared" si="2"/>
        <v>41302</v>
      </c>
      <c r="AD32" s="91">
        <f>AD33</f>
        <v>117.2</v>
      </c>
      <c r="AE32" s="91">
        <f t="shared" si="3"/>
        <v>41419.199999999997</v>
      </c>
    </row>
    <row r="33" spans="1:31" ht="42" customHeight="1">
      <c r="A33" s="48" t="s">
        <v>300</v>
      </c>
      <c r="B33" s="119">
        <v>439</v>
      </c>
      <c r="C33" s="58" t="s">
        <v>299</v>
      </c>
      <c r="D33" s="58" t="s">
        <v>225</v>
      </c>
      <c r="E33" s="58"/>
      <c r="F33" s="59">
        <f>F34</f>
        <v>1175</v>
      </c>
      <c r="G33" s="59"/>
      <c r="H33" s="92"/>
      <c r="I33" s="92">
        <f t="shared" si="0"/>
        <v>1175</v>
      </c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92"/>
      <c r="AA33" s="83">
        <f t="shared" si="1"/>
        <v>1175</v>
      </c>
      <c r="AB33" s="92"/>
      <c r="AC33" s="83">
        <f t="shared" si="2"/>
        <v>1175</v>
      </c>
      <c r="AD33" s="92">
        <f>AD36</f>
        <v>117.2</v>
      </c>
      <c r="AE33" s="91">
        <f t="shared" si="3"/>
        <v>1292.2</v>
      </c>
    </row>
    <row r="34" spans="1:31" ht="33.75" customHeight="1">
      <c r="A34" s="48" t="s">
        <v>190</v>
      </c>
      <c r="B34" s="119">
        <v>439</v>
      </c>
      <c r="C34" s="58" t="s">
        <v>299</v>
      </c>
      <c r="D34" s="58" t="s">
        <v>226</v>
      </c>
      <c r="E34" s="58"/>
      <c r="F34" s="59">
        <f>F35</f>
        <v>1175</v>
      </c>
      <c r="G34" s="59"/>
      <c r="H34" s="92"/>
      <c r="I34" s="92">
        <f t="shared" si="0"/>
        <v>1175</v>
      </c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92"/>
      <c r="AA34" s="83">
        <f t="shared" si="1"/>
        <v>1175</v>
      </c>
      <c r="AB34" s="92"/>
      <c r="AC34" s="83">
        <f t="shared" si="2"/>
        <v>1175</v>
      </c>
      <c r="AD34" s="92"/>
      <c r="AE34" s="91">
        <f t="shared" si="3"/>
        <v>1175</v>
      </c>
    </row>
    <row r="35" spans="1:31" ht="33.75" customHeight="1">
      <c r="A35" s="48" t="s">
        <v>192</v>
      </c>
      <c r="B35" s="119">
        <v>439</v>
      </c>
      <c r="C35" s="58" t="s">
        <v>299</v>
      </c>
      <c r="D35" s="58" t="s">
        <v>226</v>
      </c>
      <c r="E35" s="58" t="s">
        <v>191</v>
      </c>
      <c r="F35" s="59">
        <v>1175</v>
      </c>
      <c r="G35" s="59"/>
      <c r="H35" s="92"/>
      <c r="I35" s="92">
        <f t="shared" si="0"/>
        <v>1175</v>
      </c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92"/>
      <c r="AA35" s="83">
        <f t="shared" si="1"/>
        <v>1175</v>
      </c>
      <c r="AB35" s="92"/>
      <c r="AC35" s="83">
        <f t="shared" si="2"/>
        <v>1175</v>
      </c>
      <c r="AD35" s="92"/>
      <c r="AE35" s="91">
        <f t="shared" si="3"/>
        <v>1175</v>
      </c>
    </row>
    <row r="36" spans="1:31" ht="33.75" customHeight="1">
      <c r="A36" s="48" t="s">
        <v>804</v>
      </c>
      <c r="B36" s="119">
        <v>439</v>
      </c>
      <c r="C36" s="58" t="s">
        <v>299</v>
      </c>
      <c r="D36" s="58" t="s">
        <v>805</v>
      </c>
      <c r="E36" s="58" t="s">
        <v>191</v>
      </c>
      <c r="F36" s="59"/>
      <c r="G36" s="59"/>
      <c r="H36" s="92"/>
      <c r="I36" s="92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92"/>
      <c r="AA36" s="83"/>
      <c r="AB36" s="92"/>
      <c r="AC36" s="83"/>
      <c r="AD36" s="92">
        <v>117.2</v>
      </c>
      <c r="AE36" s="91">
        <f t="shared" si="3"/>
        <v>117.2</v>
      </c>
    </row>
    <row r="37" spans="1:31" ht="29.25" customHeight="1">
      <c r="A37" s="48" t="s">
        <v>185</v>
      </c>
      <c r="B37" s="119">
        <v>439</v>
      </c>
      <c r="C37" s="57" t="s">
        <v>299</v>
      </c>
      <c r="D37" s="58" t="s">
        <v>228</v>
      </c>
      <c r="E37" s="58"/>
      <c r="F37" s="59">
        <f>SUM(F39,F42)</f>
        <v>37144</v>
      </c>
      <c r="G37" s="59"/>
      <c r="H37" s="59">
        <f>SUM(H39,H42)</f>
        <v>2200</v>
      </c>
      <c r="I37" s="92">
        <f t="shared" si="0"/>
        <v>39344</v>
      </c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92">
        <f>Z40</f>
        <v>783</v>
      </c>
      <c r="AA37" s="83">
        <f t="shared" si="1"/>
        <v>40127</v>
      </c>
      <c r="AB37" s="92"/>
      <c r="AC37" s="83">
        <f t="shared" si="2"/>
        <v>40127</v>
      </c>
      <c r="AD37" s="91">
        <f>AD41</f>
        <v>1275.2</v>
      </c>
      <c r="AE37" s="91">
        <f t="shared" si="3"/>
        <v>41402.199999999997</v>
      </c>
    </row>
    <row r="38" spans="1:31" ht="33" customHeight="1">
      <c r="A38" s="48" t="s">
        <v>190</v>
      </c>
      <c r="B38" s="119">
        <v>439</v>
      </c>
      <c r="C38" s="57" t="s">
        <v>299</v>
      </c>
      <c r="D38" s="58" t="s">
        <v>229</v>
      </c>
      <c r="E38" s="58"/>
      <c r="F38" s="59">
        <f>SUM(F39)</f>
        <v>28319</v>
      </c>
      <c r="G38" s="59"/>
      <c r="H38" s="92"/>
      <c r="I38" s="92">
        <f t="shared" si="0"/>
        <v>28319</v>
      </c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92"/>
      <c r="AA38" s="83">
        <f t="shared" si="1"/>
        <v>28319</v>
      </c>
      <c r="AB38" s="92"/>
      <c r="AC38" s="83">
        <f t="shared" si="2"/>
        <v>28319</v>
      </c>
      <c r="AD38" s="92"/>
      <c r="AE38" s="91">
        <f t="shared" si="3"/>
        <v>28319</v>
      </c>
    </row>
    <row r="39" spans="1:31" ht="28.5" customHeight="1">
      <c r="A39" s="48" t="s">
        <v>192</v>
      </c>
      <c r="B39" s="119">
        <v>439</v>
      </c>
      <c r="C39" s="57" t="s">
        <v>299</v>
      </c>
      <c r="D39" s="58" t="s">
        <v>229</v>
      </c>
      <c r="E39" s="58" t="s">
        <v>191</v>
      </c>
      <c r="F39" s="59">
        <v>28319</v>
      </c>
      <c r="G39" s="59"/>
      <c r="H39" s="92"/>
      <c r="I39" s="92">
        <f t="shared" si="0"/>
        <v>28319</v>
      </c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92"/>
      <c r="AA39" s="83">
        <f t="shared" si="1"/>
        <v>28319</v>
      </c>
      <c r="AB39" s="92"/>
      <c r="AC39" s="83">
        <f t="shared" si="2"/>
        <v>28319</v>
      </c>
      <c r="AD39" s="92"/>
      <c r="AE39" s="91">
        <f t="shared" si="3"/>
        <v>28319</v>
      </c>
    </row>
    <row r="40" spans="1:31" ht="28.5" customHeight="1">
      <c r="A40" s="48" t="s">
        <v>772</v>
      </c>
      <c r="B40" s="119">
        <v>439</v>
      </c>
      <c r="C40" s="57" t="s">
        <v>299</v>
      </c>
      <c r="D40" s="58" t="s">
        <v>771</v>
      </c>
      <c r="E40" s="58" t="s">
        <v>191</v>
      </c>
      <c r="F40" s="59">
        <v>0</v>
      </c>
      <c r="G40" s="59"/>
      <c r="H40" s="92"/>
      <c r="I40" s="92">
        <f t="shared" ref="I40" si="4">F40+H40</f>
        <v>0</v>
      </c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92">
        <v>783</v>
      </c>
      <c r="AA40" s="83">
        <f t="shared" si="1"/>
        <v>783</v>
      </c>
      <c r="AB40" s="92"/>
      <c r="AC40" s="83">
        <f t="shared" si="2"/>
        <v>783</v>
      </c>
      <c r="AD40" s="92"/>
      <c r="AE40" s="91">
        <f t="shared" si="3"/>
        <v>783</v>
      </c>
    </row>
    <row r="41" spans="1:31" ht="28.5" customHeight="1">
      <c r="A41" s="48" t="s">
        <v>804</v>
      </c>
      <c r="B41" s="119">
        <v>439</v>
      </c>
      <c r="C41" s="57" t="s">
        <v>299</v>
      </c>
      <c r="D41" s="58" t="s">
        <v>806</v>
      </c>
      <c r="E41" s="120" t="s">
        <v>191</v>
      </c>
      <c r="F41" s="59"/>
      <c r="G41" s="59"/>
      <c r="H41" s="92"/>
      <c r="I41" s="92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92"/>
      <c r="AA41" s="83"/>
      <c r="AB41" s="92"/>
      <c r="AC41" s="83"/>
      <c r="AD41" s="92">
        <v>1275.2</v>
      </c>
      <c r="AE41" s="91">
        <f t="shared" si="3"/>
        <v>1275.2</v>
      </c>
    </row>
    <row r="42" spans="1:31" ht="32.25" customHeight="1">
      <c r="A42" s="48" t="s">
        <v>172</v>
      </c>
      <c r="B42" s="119">
        <v>439</v>
      </c>
      <c r="C42" s="57" t="s">
        <v>299</v>
      </c>
      <c r="D42" s="58" t="s">
        <v>230</v>
      </c>
      <c r="E42" s="120"/>
      <c r="F42" s="59">
        <f>F43+F45+F44</f>
        <v>8825</v>
      </c>
      <c r="G42" s="59"/>
      <c r="H42" s="92">
        <f>H43</f>
        <v>2200</v>
      </c>
      <c r="I42" s="92">
        <f t="shared" si="0"/>
        <v>11025</v>
      </c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92"/>
      <c r="AA42" s="83">
        <f t="shared" si="1"/>
        <v>11025</v>
      </c>
      <c r="AB42" s="92"/>
      <c r="AC42" s="83">
        <f t="shared" si="2"/>
        <v>11025</v>
      </c>
      <c r="AD42" s="92"/>
      <c r="AE42" s="91">
        <f t="shared" si="3"/>
        <v>11025</v>
      </c>
    </row>
    <row r="43" spans="1:31" ht="32.25" customHeight="1">
      <c r="A43" s="48" t="s">
        <v>188</v>
      </c>
      <c r="B43" s="119">
        <v>439</v>
      </c>
      <c r="C43" s="57" t="s">
        <v>299</v>
      </c>
      <c r="D43" s="58" t="s">
        <v>230</v>
      </c>
      <c r="E43" s="58" t="s">
        <v>528</v>
      </c>
      <c r="F43" s="59">
        <v>8525</v>
      </c>
      <c r="G43" s="59"/>
      <c r="H43" s="92">
        <v>2200</v>
      </c>
      <c r="I43" s="92">
        <f t="shared" si="0"/>
        <v>10725</v>
      </c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92"/>
      <c r="AA43" s="83">
        <f t="shared" si="1"/>
        <v>10725</v>
      </c>
      <c r="AB43" s="92"/>
      <c r="AC43" s="83">
        <f t="shared" si="2"/>
        <v>10725</v>
      </c>
      <c r="AD43" s="92"/>
      <c r="AE43" s="91">
        <f t="shared" si="3"/>
        <v>10725</v>
      </c>
    </row>
    <row r="44" spans="1:31" ht="46.5" hidden="1" customHeight="1">
      <c r="A44" s="48"/>
      <c r="B44" s="119"/>
      <c r="C44" s="57"/>
      <c r="D44" s="58"/>
      <c r="E44" s="58"/>
      <c r="F44" s="59"/>
      <c r="G44" s="59"/>
      <c r="H44" s="92"/>
      <c r="I44" s="92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92"/>
      <c r="AA44" s="83">
        <f t="shared" si="1"/>
        <v>0</v>
      </c>
      <c r="AB44" s="92"/>
      <c r="AC44" s="83">
        <f t="shared" si="2"/>
        <v>0</v>
      </c>
      <c r="AD44" s="92"/>
      <c r="AE44" s="91">
        <f t="shared" si="3"/>
        <v>0</v>
      </c>
    </row>
    <row r="45" spans="1:31" ht="27" customHeight="1">
      <c r="A45" s="48" t="s">
        <v>30</v>
      </c>
      <c r="B45" s="121">
        <v>439</v>
      </c>
      <c r="C45" s="57" t="s">
        <v>299</v>
      </c>
      <c r="D45" s="58" t="s">
        <v>230</v>
      </c>
      <c r="E45" s="58" t="s">
        <v>203</v>
      </c>
      <c r="F45" s="59">
        <v>300</v>
      </c>
      <c r="G45" s="59"/>
      <c r="H45" s="92"/>
      <c r="I45" s="92">
        <f t="shared" si="0"/>
        <v>300</v>
      </c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92"/>
      <c r="AA45" s="83">
        <f t="shared" si="1"/>
        <v>300</v>
      </c>
      <c r="AB45" s="92"/>
      <c r="AC45" s="83">
        <f t="shared" si="2"/>
        <v>300</v>
      </c>
      <c r="AD45" s="92"/>
      <c r="AE45" s="91">
        <f t="shared" si="3"/>
        <v>300</v>
      </c>
    </row>
    <row r="46" spans="1:31" ht="22.5" customHeight="1">
      <c r="A46" s="47" t="s">
        <v>577</v>
      </c>
      <c r="B46" s="33">
        <v>439</v>
      </c>
      <c r="C46" s="131" t="s">
        <v>578</v>
      </c>
      <c r="D46" s="56"/>
      <c r="E46" s="58"/>
      <c r="F46" s="59">
        <f>F47</f>
        <v>32.700000000000003</v>
      </c>
      <c r="G46" s="59"/>
      <c r="H46" s="92"/>
      <c r="I46" s="91">
        <f t="shared" si="0"/>
        <v>32.700000000000003</v>
      </c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92"/>
      <c r="AA46" s="83">
        <f t="shared" si="1"/>
        <v>32.700000000000003</v>
      </c>
      <c r="AB46" s="92"/>
      <c r="AC46" s="83">
        <f t="shared" si="2"/>
        <v>32.700000000000003</v>
      </c>
      <c r="AD46" s="92"/>
      <c r="AE46" s="91">
        <f t="shared" si="3"/>
        <v>32.700000000000003</v>
      </c>
    </row>
    <row r="47" spans="1:31" ht="55.5" customHeight="1">
      <c r="A47" s="193" t="s">
        <v>579</v>
      </c>
      <c r="B47" s="132" t="s">
        <v>691</v>
      </c>
      <c r="C47" s="132" t="s">
        <v>578</v>
      </c>
      <c r="D47" s="133" t="s">
        <v>580</v>
      </c>
      <c r="E47" s="58" t="s">
        <v>187</v>
      </c>
      <c r="F47" s="59">
        <v>32.700000000000003</v>
      </c>
      <c r="G47" s="59"/>
      <c r="H47" s="92"/>
      <c r="I47" s="92">
        <f t="shared" si="0"/>
        <v>32.700000000000003</v>
      </c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92"/>
      <c r="AA47" s="83">
        <f t="shared" si="1"/>
        <v>32.700000000000003</v>
      </c>
      <c r="AB47" s="92"/>
      <c r="AC47" s="83">
        <f t="shared" si="2"/>
        <v>32.700000000000003</v>
      </c>
      <c r="AD47" s="92"/>
      <c r="AE47" s="91">
        <f t="shared" si="3"/>
        <v>32.700000000000003</v>
      </c>
    </row>
    <row r="48" spans="1:31" ht="42.75" hidden="1" customHeight="1">
      <c r="A48" s="51" t="s">
        <v>316</v>
      </c>
      <c r="B48" s="33">
        <v>439</v>
      </c>
      <c r="C48" s="55" t="s">
        <v>301</v>
      </c>
      <c r="D48" s="58"/>
      <c r="E48" s="58"/>
      <c r="F48" s="83">
        <f>SUM(F49)</f>
        <v>1715</v>
      </c>
      <c r="G48" s="83"/>
      <c r="H48" s="92"/>
      <c r="I48" s="91">
        <f t="shared" si="0"/>
        <v>1715</v>
      </c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91"/>
      <c r="AA48" s="83">
        <f t="shared" si="1"/>
        <v>1715</v>
      </c>
      <c r="AB48" s="91"/>
      <c r="AC48" s="83">
        <f t="shared" si="2"/>
        <v>1715</v>
      </c>
      <c r="AD48" s="91"/>
      <c r="AE48" s="91">
        <f t="shared" si="3"/>
        <v>1715</v>
      </c>
    </row>
    <row r="49" spans="1:31" ht="30.75" hidden="1" customHeight="1">
      <c r="A49" s="47" t="s">
        <v>265</v>
      </c>
      <c r="B49" s="119">
        <v>439</v>
      </c>
      <c r="C49" s="55" t="s">
        <v>301</v>
      </c>
      <c r="D49" s="56" t="s">
        <v>39</v>
      </c>
      <c r="E49" s="58"/>
      <c r="F49" s="83">
        <f>SUM(F50)</f>
        <v>1715</v>
      </c>
      <c r="G49" s="83"/>
      <c r="H49" s="92"/>
      <c r="I49" s="91">
        <f t="shared" si="0"/>
        <v>1715</v>
      </c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91"/>
      <c r="AA49" s="83">
        <f t="shared" si="1"/>
        <v>1715</v>
      </c>
      <c r="AB49" s="91"/>
      <c r="AC49" s="83">
        <f t="shared" si="2"/>
        <v>1715</v>
      </c>
      <c r="AD49" s="91"/>
      <c r="AE49" s="91">
        <f t="shared" si="3"/>
        <v>1715</v>
      </c>
    </row>
    <row r="50" spans="1:31" ht="29.25" hidden="1" customHeight="1">
      <c r="A50" s="48" t="s">
        <v>195</v>
      </c>
      <c r="B50" s="119">
        <v>439</v>
      </c>
      <c r="C50" s="57" t="s">
        <v>301</v>
      </c>
      <c r="D50" s="58" t="s">
        <v>231</v>
      </c>
      <c r="E50" s="58"/>
      <c r="F50" s="59">
        <f>SUM(F51,F53)</f>
        <v>1715</v>
      </c>
      <c r="G50" s="59"/>
      <c r="H50" s="92"/>
      <c r="I50" s="92">
        <f t="shared" si="0"/>
        <v>1715</v>
      </c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92"/>
      <c r="AA50" s="83">
        <f t="shared" si="1"/>
        <v>1715</v>
      </c>
      <c r="AB50" s="92"/>
      <c r="AC50" s="83">
        <f t="shared" si="2"/>
        <v>1715</v>
      </c>
      <c r="AD50" s="92"/>
      <c r="AE50" s="91">
        <f t="shared" si="3"/>
        <v>1715</v>
      </c>
    </row>
    <row r="51" spans="1:31" ht="29.25" hidden="1" customHeight="1">
      <c r="A51" s="48" t="s">
        <v>190</v>
      </c>
      <c r="B51" s="119">
        <v>439</v>
      </c>
      <c r="C51" s="57" t="s">
        <v>301</v>
      </c>
      <c r="D51" s="58" t="s">
        <v>232</v>
      </c>
      <c r="E51" s="58"/>
      <c r="F51" s="59">
        <f>SUM(F52)</f>
        <v>1415</v>
      </c>
      <c r="G51" s="59"/>
      <c r="H51" s="92"/>
      <c r="I51" s="92">
        <f t="shared" si="0"/>
        <v>1415</v>
      </c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92"/>
      <c r="AA51" s="83">
        <f t="shared" si="1"/>
        <v>1415</v>
      </c>
      <c r="AB51" s="92"/>
      <c r="AC51" s="83">
        <f t="shared" si="2"/>
        <v>1415</v>
      </c>
      <c r="AD51" s="92"/>
      <c r="AE51" s="91">
        <f t="shared" si="3"/>
        <v>1415</v>
      </c>
    </row>
    <row r="52" spans="1:31" ht="29.25" hidden="1" customHeight="1">
      <c r="A52" s="48" t="s">
        <v>192</v>
      </c>
      <c r="B52" s="119">
        <v>439</v>
      </c>
      <c r="C52" s="57" t="s">
        <v>301</v>
      </c>
      <c r="D52" s="58" t="s">
        <v>232</v>
      </c>
      <c r="E52" s="58" t="s">
        <v>191</v>
      </c>
      <c r="F52" s="59">
        <v>1415</v>
      </c>
      <c r="G52" s="59"/>
      <c r="H52" s="92"/>
      <c r="I52" s="92">
        <f t="shared" si="0"/>
        <v>1415</v>
      </c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92"/>
      <c r="AA52" s="83">
        <f t="shared" si="1"/>
        <v>1415</v>
      </c>
      <c r="AB52" s="92"/>
      <c r="AC52" s="83">
        <f t="shared" si="2"/>
        <v>1415</v>
      </c>
      <c r="AD52" s="92"/>
      <c r="AE52" s="91">
        <f t="shared" si="3"/>
        <v>1415</v>
      </c>
    </row>
    <row r="53" spans="1:31" ht="39" hidden="1" customHeight="1">
      <c r="A53" s="48" t="s">
        <v>172</v>
      </c>
      <c r="B53" s="119">
        <v>439</v>
      </c>
      <c r="C53" s="57" t="s">
        <v>301</v>
      </c>
      <c r="D53" s="58" t="s">
        <v>456</v>
      </c>
      <c r="E53" s="58"/>
      <c r="F53" s="59">
        <f>F54</f>
        <v>300</v>
      </c>
      <c r="G53" s="59"/>
      <c r="H53" s="92"/>
      <c r="I53" s="92">
        <f t="shared" si="0"/>
        <v>300</v>
      </c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92"/>
      <c r="AA53" s="83">
        <f t="shared" si="1"/>
        <v>300</v>
      </c>
      <c r="AB53" s="92"/>
      <c r="AC53" s="83">
        <f t="shared" si="2"/>
        <v>300</v>
      </c>
      <c r="AD53" s="92"/>
      <c r="AE53" s="91">
        <f t="shared" si="3"/>
        <v>300</v>
      </c>
    </row>
    <row r="54" spans="1:31" ht="33.75" hidden="1" customHeight="1">
      <c r="A54" s="48" t="s">
        <v>188</v>
      </c>
      <c r="B54" s="119">
        <v>439</v>
      </c>
      <c r="C54" s="57" t="s">
        <v>301</v>
      </c>
      <c r="D54" s="58" t="s">
        <v>456</v>
      </c>
      <c r="E54" s="58" t="s">
        <v>187</v>
      </c>
      <c r="F54" s="59">
        <v>300</v>
      </c>
      <c r="G54" s="59"/>
      <c r="H54" s="92"/>
      <c r="I54" s="92">
        <f t="shared" si="0"/>
        <v>300</v>
      </c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92"/>
      <c r="AA54" s="83">
        <f t="shared" si="1"/>
        <v>300</v>
      </c>
      <c r="AB54" s="92"/>
      <c r="AC54" s="83">
        <f t="shared" si="2"/>
        <v>300</v>
      </c>
      <c r="AD54" s="92"/>
      <c r="AE54" s="91">
        <f t="shared" si="3"/>
        <v>300</v>
      </c>
    </row>
    <row r="55" spans="1:31" ht="19.5" hidden="1" customHeight="1">
      <c r="A55" s="194" t="s">
        <v>41</v>
      </c>
      <c r="B55" s="33">
        <v>439</v>
      </c>
      <c r="C55" s="56" t="s">
        <v>40</v>
      </c>
      <c r="D55" s="56"/>
      <c r="E55" s="56"/>
      <c r="F55" s="83">
        <f>SUM(F56)</f>
        <v>2906</v>
      </c>
      <c r="G55" s="83"/>
      <c r="H55" s="92"/>
      <c r="I55" s="91">
        <f t="shared" si="0"/>
        <v>2906</v>
      </c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91"/>
      <c r="AA55" s="83">
        <f t="shared" si="1"/>
        <v>2906</v>
      </c>
      <c r="AB55" s="91">
        <f>AB56</f>
        <v>2000</v>
      </c>
      <c r="AC55" s="83">
        <f t="shared" si="2"/>
        <v>4906</v>
      </c>
      <c r="AD55" s="91"/>
      <c r="AE55" s="91">
        <f t="shared" si="3"/>
        <v>4906</v>
      </c>
    </row>
    <row r="56" spans="1:31" ht="34.5" hidden="1" customHeight="1">
      <c r="A56" s="195" t="s">
        <v>499</v>
      </c>
      <c r="B56" s="119">
        <v>439</v>
      </c>
      <c r="C56" s="58" t="s">
        <v>40</v>
      </c>
      <c r="D56" s="58" t="s">
        <v>233</v>
      </c>
      <c r="E56" s="58"/>
      <c r="F56" s="59">
        <f>SUM(F57,F59)</f>
        <v>2906</v>
      </c>
      <c r="G56" s="59"/>
      <c r="H56" s="92"/>
      <c r="I56" s="92">
        <f t="shared" si="0"/>
        <v>2906</v>
      </c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92"/>
      <c r="AA56" s="83">
        <f t="shared" si="1"/>
        <v>2906</v>
      </c>
      <c r="AB56" s="92">
        <f>AB57</f>
        <v>2000</v>
      </c>
      <c r="AC56" s="83">
        <f t="shared" si="2"/>
        <v>4906</v>
      </c>
      <c r="AD56" s="92"/>
      <c r="AE56" s="91">
        <f t="shared" si="3"/>
        <v>4906</v>
      </c>
    </row>
    <row r="57" spans="1:31" ht="27.75" hidden="1" customHeight="1">
      <c r="A57" s="195" t="s">
        <v>500</v>
      </c>
      <c r="B57" s="119">
        <v>439</v>
      </c>
      <c r="C57" s="58" t="s">
        <v>40</v>
      </c>
      <c r="D57" s="58" t="s">
        <v>501</v>
      </c>
      <c r="E57" s="58"/>
      <c r="F57" s="59">
        <f>F58</f>
        <v>1000</v>
      </c>
      <c r="G57" s="59"/>
      <c r="H57" s="92"/>
      <c r="I57" s="92">
        <f t="shared" si="0"/>
        <v>1000</v>
      </c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92"/>
      <c r="AA57" s="83">
        <f t="shared" si="1"/>
        <v>1000</v>
      </c>
      <c r="AB57" s="92">
        <f>AB58</f>
        <v>2000</v>
      </c>
      <c r="AC57" s="83">
        <f t="shared" si="2"/>
        <v>3000</v>
      </c>
      <c r="AD57" s="92"/>
      <c r="AE57" s="91">
        <f t="shared" si="3"/>
        <v>3000</v>
      </c>
    </row>
    <row r="58" spans="1:31" ht="29.25" hidden="1" customHeight="1">
      <c r="A58" s="48" t="s">
        <v>188</v>
      </c>
      <c r="B58" s="119">
        <v>439</v>
      </c>
      <c r="C58" s="58" t="s">
        <v>40</v>
      </c>
      <c r="D58" s="58" t="s">
        <v>454</v>
      </c>
      <c r="E58" s="58" t="s">
        <v>187</v>
      </c>
      <c r="F58" s="59">
        <v>1000</v>
      </c>
      <c r="G58" s="59"/>
      <c r="H58" s="92"/>
      <c r="I58" s="92">
        <f t="shared" si="0"/>
        <v>1000</v>
      </c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92"/>
      <c r="AA58" s="83">
        <f t="shared" si="1"/>
        <v>1000</v>
      </c>
      <c r="AB58" s="92">
        <v>2000</v>
      </c>
      <c r="AC58" s="83">
        <f t="shared" si="2"/>
        <v>3000</v>
      </c>
      <c r="AD58" s="92"/>
      <c r="AE58" s="91">
        <f t="shared" si="3"/>
        <v>3000</v>
      </c>
    </row>
    <row r="59" spans="1:31" ht="28.5" hidden="1" customHeight="1">
      <c r="A59" s="48" t="s">
        <v>498</v>
      </c>
      <c r="B59" s="119">
        <v>439</v>
      </c>
      <c r="C59" s="58" t="s">
        <v>40</v>
      </c>
      <c r="D59" s="58" t="s">
        <v>502</v>
      </c>
      <c r="E59" s="58"/>
      <c r="F59" s="59">
        <f>F60</f>
        <v>1906</v>
      </c>
      <c r="G59" s="59"/>
      <c r="H59" s="92"/>
      <c r="I59" s="92">
        <f t="shared" si="0"/>
        <v>1906</v>
      </c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92"/>
      <c r="AA59" s="83">
        <f t="shared" si="1"/>
        <v>1906</v>
      </c>
      <c r="AB59" s="92"/>
      <c r="AC59" s="83">
        <f t="shared" si="2"/>
        <v>1906</v>
      </c>
      <c r="AD59" s="92"/>
      <c r="AE59" s="91">
        <f t="shared" si="3"/>
        <v>1906</v>
      </c>
    </row>
    <row r="60" spans="1:31" ht="30" hidden="1" customHeight="1">
      <c r="A60" s="48" t="s">
        <v>188</v>
      </c>
      <c r="B60" s="119">
        <v>439</v>
      </c>
      <c r="C60" s="58" t="s">
        <v>40</v>
      </c>
      <c r="D60" s="58" t="s">
        <v>454</v>
      </c>
      <c r="E60" s="58" t="s">
        <v>187</v>
      </c>
      <c r="F60" s="59">
        <v>1906</v>
      </c>
      <c r="G60" s="59"/>
      <c r="H60" s="92"/>
      <c r="I60" s="92">
        <f t="shared" si="0"/>
        <v>1906</v>
      </c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92"/>
      <c r="AA60" s="83">
        <f t="shared" si="1"/>
        <v>1906</v>
      </c>
      <c r="AB60" s="92"/>
      <c r="AC60" s="83">
        <f t="shared" si="2"/>
        <v>1906</v>
      </c>
      <c r="AD60" s="92"/>
      <c r="AE60" s="91">
        <f t="shared" si="3"/>
        <v>1906</v>
      </c>
    </row>
    <row r="61" spans="1:31" ht="23.25" customHeight="1">
      <c r="A61" s="47" t="s">
        <v>29</v>
      </c>
      <c r="B61" s="119">
        <v>439</v>
      </c>
      <c r="C61" s="55" t="s">
        <v>302</v>
      </c>
      <c r="D61" s="56"/>
      <c r="E61" s="56"/>
      <c r="F61" s="83">
        <v>3000</v>
      </c>
      <c r="G61" s="83"/>
      <c r="H61" s="92"/>
      <c r="I61" s="91">
        <f t="shared" si="0"/>
        <v>3000</v>
      </c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91"/>
      <c r="AA61" s="83">
        <f t="shared" si="1"/>
        <v>3000</v>
      </c>
      <c r="AB61" s="91"/>
      <c r="AC61" s="83">
        <f t="shared" si="2"/>
        <v>3000</v>
      </c>
      <c r="AD61" s="91"/>
      <c r="AE61" s="91">
        <f t="shared" si="3"/>
        <v>3000</v>
      </c>
    </row>
    <row r="62" spans="1:31" ht="18.75" customHeight="1">
      <c r="A62" s="48" t="s">
        <v>16</v>
      </c>
      <c r="B62" s="119">
        <v>439</v>
      </c>
      <c r="C62" s="57" t="s">
        <v>302</v>
      </c>
      <c r="D62" s="58" t="s">
        <v>234</v>
      </c>
      <c r="E62" s="58"/>
      <c r="F62" s="59">
        <v>3000</v>
      </c>
      <c r="G62" s="59"/>
      <c r="H62" s="92"/>
      <c r="I62" s="92">
        <f t="shared" si="0"/>
        <v>3000</v>
      </c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92"/>
      <c r="AA62" s="83">
        <f t="shared" si="1"/>
        <v>3000</v>
      </c>
      <c r="AB62" s="92"/>
      <c r="AC62" s="83">
        <f t="shared" si="2"/>
        <v>3000</v>
      </c>
      <c r="AD62" s="92">
        <f>AD63</f>
        <v>-2253</v>
      </c>
      <c r="AE62" s="91">
        <f t="shared" si="3"/>
        <v>747</v>
      </c>
    </row>
    <row r="63" spans="1:31" ht="17.25" customHeight="1">
      <c r="A63" s="48" t="s">
        <v>29</v>
      </c>
      <c r="B63" s="119">
        <v>439</v>
      </c>
      <c r="C63" s="57" t="s">
        <v>302</v>
      </c>
      <c r="D63" s="58" t="s">
        <v>235</v>
      </c>
      <c r="E63" s="58"/>
      <c r="F63" s="59">
        <f>F64</f>
        <v>3000</v>
      </c>
      <c r="G63" s="59"/>
      <c r="H63" s="92"/>
      <c r="I63" s="92">
        <f t="shared" si="0"/>
        <v>3000</v>
      </c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92"/>
      <c r="AA63" s="83">
        <f t="shared" si="1"/>
        <v>3000</v>
      </c>
      <c r="AB63" s="92"/>
      <c r="AC63" s="83">
        <f t="shared" si="2"/>
        <v>3000</v>
      </c>
      <c r="AD63" s="92">
        <f>AD64</f>
        <v>-2253</v>
      </c>
      <c r="AE63" s="91">
        <f t="shared" si="3"/>
        <v>747</v>
      </c>
    </row>
    <row r="64" spans="1:31" ht="16.5" customHeight="1">
      <c r="A64" s="48" t="s">
        <v>303</v>
      </c>
      <c r="B64" s="119">
        <v>439</v>
      </c>
      <c r="C64" s="57" t="s">
        <v>302</v>
      </c>
      <c r="D64" s="58" t="s">
        <v>236</v>
      </c>
      <c r="E64" s="58"/>
      <c r="F64" s="59">
        <v>3000</v>
      </c>
      <c r="G64" s="59"/>
      <c r="H64" s="92"/>
      <c r="I64" s="92">
        <f t="shared" si="0"/>
        <v>3000</v>
      </c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92"/>
      <c r="AA64" s="83">
        <f t="shared" si="1"/>
        <v>3000</v>
      </c>
      <c r="AB64" s="92"/>
      <c r="AC64" s="83">
        <f t="shared" si="2"/>
        <v>3000</v>
      </c>
      <c r="AD64" s="92">
        <f>AD65</f>
        <v>-2253</v>
      </c>
      <c r="AE64" s="91">
        <f t="shared" si="3"/>
        <v>747</v>
      </c>
    </row>
    <row r="65" spans="1:31" ht="26.25" customHeight="1">
      <c r="A65" s="65" t="s">
        <v>80</v>
      </c>
      <c r="B65" s="119">
        <v>439</v>
      </c>
      <c r="C65" s="57" t="s">
        <v>302</v>
      </c>
      <c r="D65" s="58" t="s">
        <v>236</v>
      </c>
      <c r="E65" s="58" t="s">
        <v>78</v>
      </c>
      <c r="F65" s="59">
        <v>3000</v>
      </c>
      <c r="G65" s="59"/>
      <c r="H65" s="92"/>
      <c r="I65" s="92">
        <f t="shared" si="0"/>
        <v>3000</v>
      </c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92"/>
      <c r="AA65" s="83">
        <f t="shared" si="1"/>
        <v>3000</v>
      </c>
      <c r="AB65" s="92"/>
      <c r="AC65" s="83">
        <f t="shared" si="2"/>
        <v>3000</v>
      </c>
      <c r="AD65" s="92">
        <v>-2253</v>
      </c>
      <c r="AE65" s="91">
        <f t="shared" si="3"/>
        <v>747</v>
      </c>
    </row>
    <row r="66" spans="1:31" ht="30" hidden="1" customHeight="1">
      <c r="A66" s="196" t="s">
        <v>208</v>
      </c>
      <c r="B66" s="119">
        <v>439</v>
      </c>
      <c r="C66" s="55" t="s">
        <v>129</v>
      </c>
      <c r="D66" s="56"/>
      <c r="E66" s="56"/>
      <c r="F66" s="83">
        <f>SUM(F68)</f>
        <v>382.5</v>
      </c>
      <c r="G66" s="83"/>
      <c r="H66" s="92"/>
      <c r="I66" s="91">
        <f t="shared" si="0"/>
        <v>382.5</v>
      </c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91"/>
      <c r="AA66" s="83">
        <f t="shared" si="1"/>
        <v>382.5</v>
      </c>
      <c r="AB66" s="91"/>
      <c r="AC66" s="83">
        <f t="shared" si="2"/>
        <v>382.5</v>
      </c>
      <c r="AD66" s="91"/>
      <c r="AE66" s="91">
        <f t="shared" si="3"/>
        <v>382.5</v>
      </c>
    </row>
    <row r="67" spans="1:31" ht="33" hidden="1" customHeight="1">
      <c r="A67" s="47" t="s">
        <v>265</v>
      </c>
      <c r="B67" s="119">
        <v>439</v>
      </c>
      <c r="C67" s="57" t="s">
        <v>129</v>
      </c>
      <c r="D67" s="58" t="s">
        <v>237</v>
      </c>
      <c r="E67" s="58"/>
      <c r="F67" s="59">
        <f>F68</f>
        <v>382.5</v>
      </c>
      <c r="G67" s="59"/>
      <c r="H67" s="92"/>
      <c r="I67" s="92">
        <f t="shared" si="0"/>
        <v>382.5</v>
      </c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92"/>
      <c r="AA67" s="83">
        <f t="shared" si="1"/>
        <v>382.5</v>
      </c>
      <c r="AB67" s="92"/>
      <c r="AC67" s="83">
        <f t="shared" si="2"/>
        <v>382.5</v>
      </c>
      <c r="AD67" s="92"/>
      <c r="AE67" s="91">
        <f t="shared" si="3"/>
        <v>382.5</v>
      </c>
    </row>
    <row r="68" spans="1:31" ht="32.25" hidden="1" customHeight="1">
      <c r="A68" s="65" t="s">
        <v>196</v>
      </c>
      <c r="B68" s="119">
        <v>439</v>
      </c>
      <c r="C68" s="57" t="s">
        <v>129</v>
      </c>
      <c r="D68" s="58" t="s">
        <v>238</v>
      </c>
      <c r="E68" s="58"/>
      <c r="F68" s="59">
        <f>F69</f>
        <v>382.5</v>
      </c>
      <c r="G68" s="59"/>
      <c r="H68" s="92"/>
      <c r="I68" s="92">
        <f t="shared" si="0"/>
        <v>382.5</v>
      </c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92"/>
      <c r="AA68" s="83">
        <f t="shared" si="1"/>
        <v>382.5</v>
      </c>
      <c r="AB68" s="92"/>
      <c r="AC68" s="83">
        <f t="shared" si="2"/>
        <v>382.5</v>
      </c>
      <c r="AD68" s="92"/>
      <c r="AE68" s="91">
        <f t="shared" si="3"/>
        <v>382.5</v>
      </c>
    </row>
    <row r="69" spans="1:31" ht="42" hidden="1" customHeight="1">
      <c r="A69" s="48" t="s">
        <v>276</v>
      </c>
      <c r="B69" s="119">
        <v>439</v>
      </c>
      <c r="C69" s="57" t="s">
        <v>129</v>
      </c>
      <c r="D69" s="58" t="s">
        <v>239</v>
      </c>
      <c r="E69" s="58"/>
      <c r="F69" s="59">
        <f>F70+F71</f>
        <v>382.5</v>
      </c>
      <c r="G69" s="59"/>
      <c r="H69" s="92"/>
      <c r="I69" s="92">
        <f t="shared" si="0"/>
        <v>382.5</v>
      </c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92"/>
      <c r="AA69" s="83">
        <f t="shared" si="1"/>
        <v>382.5</v>
      </c>
      <c r="AB69" s="92"/>
      <c r="AC69" s="83">
        <f t="shared" si="2"/>
        <v>382.5</v>
      </c>
      <c r="AD69" s="92"/>
      <c r="AE69" s="91">
        <f t="shared" si="3"/>
        <v>382.5</v>
      </c>
    </row>
    <row r="70" spans="1:31" ht="33" hidden="1" customHeight="1">
      <c r="A70" s="48" t="s">
        <v>192</v>
      </c>
      <c r="B70" s="119">
        <v>439</v>
      </c>
      <c r="C70" s="57" t="s">
        <v>129</v>
      </c>
      <c r="D70" s="58" t="s">
        <v>240</v>
      </c>
      <c r="E70" s="58" t="s">
        <v>191</v>
      </c>
      <c r="F70" s="59">
        <v>320</v>
      </c>
      <c r="G70" s="59"/>
      <c r="H70" s="92"/>
      <c r="I70" s="92">
        <f t="shared" si="0"/>
        <v>320</v>
      </c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92"/>
      <c r="AA70" s="83">
        <f t="shared" si="1"/>
        <v>320</v>
      </c>
      <c r="AB70" s="92"/>
      <c r="AC70" s="83">
        <f t="shared" si="2"/>
        <v>320</v>
      </c>
      <c r="AD70" s="92"/>
      <c r="AE70" s="91">
        <f t="shared" si="3"/>
        <v>320</v>
      </c>
    </row>
    <row r="71" spans="1:31" ht="45.75" hidden="1" customHeight="1">
      <c r="A71" s="48" t="s">
        <v>188</v>
      </c>
      <c r="B71" s="119">
        <v>439</v>
      </c>
      <c r="C71" s="57" t="s">
        <v>129</v>
      </c>
      <c r="D71" s="58" t="s">
        <v>240</v>
      </c>
      <c r="E71" s="58" t="s">
        <v>187</v>
      </c>
      <c r="F71" s="59">
        <v>62.5</v>
      </c>
      <c r="G71" s="59"/>
      <c r="H71" s="92"/>
      <c r="I71" s="92">
        <f t="shared" si="0"/>
        <v>62.5</v>
      </c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92"/>
      <c r="AA71" s="83">
        <f t="shared" si="1"/>
        <v>62.5</v>
      </c>
      <c r="AB71" s="92"/>
      <c r="AC71" s="83">
        <f t="shared" si="2"/>
        <v>62.5</v>
      </c>
      <c r="AD71" s="92"/>
      <c r="AE71" s="91">
        <f t="shared" si="3"/>
        <v>62.5</v>
      </c>
    </row>
    <row r="72" spans="1:31" ht="33" hidden="1" customHeight="1">
      <c r="A72" s="196" t="s">
        <v>157</v>
      </c>
      <c r="B72" s="33">
        <v>439</v>
      </c>
      <c r="C72" s="55" t="s">
        <v>158</v>
      </c>
      <c r="D72" s="56"/>
      <c r="E72" s="56"/>
      <c r="F72" s="83">
        <f>SUM(F73,F77,F81,F85)</f>
        <v>725</v>
      </c>
      <c r="G72" s="83"/>
      <c r="H72" s="92"/>
      <c r="I72" s="91">
        <f t="shared" si="0"/>
        <v>725</v>
      </c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91"/>
      <c r="AA72" s="83">
        <f t="shared" si="1"/>
        <v>725</v>
      </c>
      <c r="AB72" s="91"/>
      <c r="AC72" s="83">
        <f t="shared" si="2"/>
        <v>725</v>
      </c>
      <c r="AD72" s="91"/>
      <c r="AE72" s="91">
        <f t="shared" si="3"/>
        <v>725</v>
      </c>
    </row>
    <row r="73" spans="1:31" ht="40.5" hidden="1" customHeight="1">
      <c r="A73" s="198" t="s">
        <v>643</v>
      </c>
      <c r="B73" s="119">
        <v>439</v>
      </c>
      <c r="C73" s="55" t="s">
        <v>53</v>
      </c>
      <c r="D73" s="56" t="s">
        <v>241</v>
      </c>
      <c r="E73" s="56"/>
      <c r="F73" s="83">
        <f>F74</f>
        <v>590</v>
      </c>
      <c r="G73" s="83"/>
      <c r="H73" s="92"/>
      <c r="I73" s="92">
        <f t="shared" si="0"/>
        <v>590</v>
      </c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92"/>
      <c r="AA73" s="83">
        <f t="shared" si="1"/>
        <v>590</v>
      </c>
      <c r="AB73" s="92"/>
      <c r="AC73" s="83">
        <f t="shared" si="2"/>
        <v>590</v>
      </c>
      <c r="AD73" s="92"/>
      <c r="AE73" s="91">
        <f t="shared" si="3"/>
        <v>590</v>
      </c>
    </row>
    <row r="74" spans="1:31" ht="48" hidden="1" customHeight="1">
      <c r="A74" s="197" t="s">
        <v>371</v>
      </c>
      <c r="B74" s="119">
        <v>439</v>
      </c>
      <c r="C74" s="57" t="s">
        <v>53</v>
      </c>
      <c r="D74" s="58" t="s">
        <v>383</v>
      </c>
      <c r="E74" s="56"/>
      <c r="F74" s="59">
        <f>SUM(F75)</f>
        <v>590</v>
      </c>
      <c r="G74" s="59"/>
      <c r="H74" s="92"/>
      <c r="I74" s="92">
        <f t="shared" si="0"/>
        <v>590</v>
      </c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92"/>
      <c r="AA74" s="83">
        <f t="shared" si="1"/>
        <v>590</v>
      </c>
      <c r="AB74" s="92"/>
      <c r="AC74" s="83">
        <f t="shared" si="2"/>
        <v>590</v>
      </c>
      <c r="AD74" s="92"/>
      <c r="AE74" s="91">
        <f t="shared" si="3"/>
        <v>590</v>
      </c>
    </row>
    <row r="75" spans="1:31" ht="43.5" hidden="1" customHeight="1">
      <c r="A75" s="197" t="s">
        <v>644</v>
      </c>
      <c r="B75" s="119">
        <v>439</v>
      </c>
      <c r="C75" s="57" t="s">
        <v>53</v>
      </c>
      <c r="D75" s="58" t="s">
        <v>384</v>
      </c>
      <c r="E75" s="58"/>
      <c r="F75" s="59">
        <f>SUM(F76)</f>
        <v>590</v>
      </c>
      <c r="G75" s="59"/>
      <c r="H75" s="92"/>
      <c r="I75" s="92">
        <f t="shared" si="0"/>
        <v>590</v>
      </c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92"/>
      <c r="AA75" s="83">
        <f t="shared" si="1"/>
        <v>590</v>
      </c>
      <c r="AB75" s="92"/>
      <c r="AC75" s="83">
        <f t="shared" si="2"/>
        <v>590</v>
      </c>
      <c r="AD75" s="92"/>
      <c r="AE75" s="91">
        <f t="shared" si="3"/>
        <v>590</v>
      </c>
    </row>
    <row r="76" spans="1:31" ht="36.75" hidden="1" customHeight="1">
      <c r="A76" s="49" t="s">
        <v>188</v>
      </c>
      <c r="B76" s="119">
        <v>439</v>
      </c>
      <c r="C76" s="57" t="s">
        <v>53</v>
      </c>
      <c r="D76" s="58" t="s">
        <v>384</v>
      </c>
      <c r="E76" s="58" t="s">
        <v>187</v>
      </c>
      <c r="F76" s="59">
        <v>590</v>
      </c>
      <c r="G76" s="59"/>
      <c r="H76" s="92"/>
      <c r="I76" s="92">
        <f t="shared" si="0"/>
        <v>590</v>
      </c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92"/>
      <c r="AA76" s="83">
        <f t="shared" si="1"/>
        <v>590</v>
      </c>
      <c r="AB76" s="92"/>
      <c r="AC76" s="83">
        <f t="shared" si="2"/>
        <v>590</v>
      </c>
      <c r="AD76" s="92"/>
      <c r="AE76" s="91">
        <f t="shared" si="3"/>
        <v>590</v>
      </c>
    </row>
    <row r="77" spans="1:31" ht="51" hidden="1">
      <c r="A77" s="198" t="s">
        <v>645</v>
      </c>
      <c r="B77" s="33">
        <v>439</v>
      </c>
      <c r="C77" s="55" t="s">
        <v>53</v>
      </c>
      <c r="D77" s="56" t="s">
        <v>242</v>
      </c>
      <c r="E77" s="56"/>
      <c r="F77" s="83">
        <f t="shared" ref="F77:F79" si="5">SUM(F78)</f>
        <v>35</v>
      </c>
      <c r="G77" s="83"/>
      <c r="H77" s="92"/>
      <c r="I77" s="92">
        <f t="shared" si="0"/>
        <v>35</v>
      </c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92"/>
      <c r="AA77" s="83">
        <f t="shared" si="1"/>
        <v>35</v>
      </c>
      <c r="AB77" s="92"/>
      <c r="AC77" s="83">
        <f t="shared" si="2"/>
        <v>35</v>
      </c>
      <c r="AD77" s="92"/>
      <c r="AE77" s="91">
        <f t="shared" si="3"/>
        <v>35</v>
      </c>
    </row>
    <row r="78" spans="1:31" ht="45" hidden="1" customHeight="1">
      <c r="A78" s="197" t="s">
        <v>370</v>
      </c>
      <c r="B78" s="119">
        <v>439</v>
      </c>
      <c r="C78" s="57" t="s">
        <v>53</v>
      </c>
      <c r="D78" s="58" t="s">
        <v>385</v>
      </c>
      <c r="E78" s="56"/>
      <c r="F78" s="59">
        <f t="shared" si="5"/>
        <v>35</v>
      </c>
      <c r="G78" s="59"/>
      <c r="H78" s="92"/>
      <c r="I78" s="92">
        <f t="shared" si="0"/>
        <v>35</v>
      </c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92"/>
      <c r="AA78" s="83">
        <f t="shared" si="1"/>
        <v>35</v>
      </c>
      <c r="AB78" s="92"/>
      <c r="AC78" s="83">
        <f t="shared" si="2"/>
        <v>35</v>
      </c>
      <c r="AD78" s="92"/>
      <c r="AE78" s="91">
        <f t="shared" si="3"/>
        <v>35</v>
      </c>
    </row>
    <row r="79" spans="1:31" ht="60.75" hidden="1" customHeight="1">
      <c r="A79" s="197" t="s">
        <v>646</v>
      </c>
      <c r="B79" s="119">
        <v>439</v>
      </c>
      <c r="C79" s="57" t="s">
        <v>53</v>
      </c>
      <c r="D79" s="58" t="s">
        <v>386</v>
      </c>
      <c r="E79" s="58"/>
      <c r="F79" s="59">
        <f t="shared" si="5"/>
        <v>35</v>
      </c>
      <c r="G79" s="59"/>
      <c r="H79" s="92"/>
      <c r="I79" s="92">
        <f t="shared" si="0"/>
        <v>35</v>
      </c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92"/>
      <c r="AA79" s="83">
        <f t="shared" si="1"/>
        <v>35</v>
      </c>
      <c r="AB79" s="92"/>
      <c r="AC79" s="83">
        <f t="shared" si="2"/>
        <v>35</v>
      </c>
      <c r="AD79" s="92"/>
      <c r="AE79" s="91">
        <f t="shared" si="3"/>
        <v>35</v>
      </c>
    </row>
    <row r="80" spans="1:31" ht="36.75" hidden="1" customHeight="1">
      <c r="A80" s="49" t="s">
        <v>188</v>
      </c>
      <c r="B80" s="119">
        <v>439</v>
      </c>
      <c r="C80" s="57" t="s">
        <v>53</v>
      </c>
      <c r="D80" s="58" t="s">
        <v>386</v>
      </c>
      <c r="E80" s="58" t="s">
        <v>187</v>
      </c>
      <c r="F80" s="59">
        <v>35</v>
      </c>
      <c r="G80" s="59"/>
      <c r="H80" s="92"/>
      <c r="I80" s="92">
        <f t="shared" ref="I80:I145" si="6">F80+H80</f>
        <v>35</v>
      </c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92"/>
      <c r="AA80" s="83">
        <f t="shared" ref="AA80:AA144" si="7">I80+Z80</f>
        <v>35</v>
      </c>
      <c r="AB80" s="92"/>
      <c r="AC80" s="83">
        <f t="shared" ref="AC80:AC144" si="8">AA80+AB80</f>
        <v>35</v>
      </c>
      <c r="AD80" s="92"/>
      <c r="AE80" s="91">
        <f t="shared" ref="AE80:AE144" si="9">AC80+AD80</f>
        <v>35</v>
      </c>
    </row>
    <row r="81" spans="1:31" ht="45.75" hidden="1" customHeight="1">
      <c r="A81" s="198" t="s">
        <v>647</v>
      </c>
      <c r="B81" s="33">
        <v>439</v>
      </c>
      <c r="C81" s="55" t="s">
        <v>53</v>
      </c>
      <c r="D81" s="56" t="s">
        <v>243</v>
      </c>
      <c r="E81" s="56"/>
      <c r="F81" s="83">
        <f t="shared" ref="F81:F83" si="10">SUM(F82)</f>
        <v>50</v>
      </c>
      <c r="G81" s="83"/>
      <c r="H81" s="92"/>
      <c r="I81" s="92">
        <f t="shared" si="6"/>
        <v>50</v>
      </c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92"/>
      <c r="AA81" s="83">
        <f t="shared" si="7"/>
        <v>50</v>
      </c>
      <c r="AB81" s="92"/>
      <c r="AC81" s="83">
        <f t="shared" si="8"/>
        <v>50</v>
      </c>
      <c r="AD81" s="92"/>
      <c r="AE81" s="91">
        <f t="shared" si="9"/>
        <v>50</v>
      </c>
    </row>
    <row r="82" spans="1:31" ht="57" hidden="1" customHeight="1">
      <c r="A82" s="197" t="s">
        <v>372</v>
      </c>
      <c r="B82" s="119">
        <v>439</v>
      </c>
      <c r="C82" s="57" t="s">
        <v>53</v>
      </c>
      <c r="D82" s="58" t="s">
        <v>438</v>
      </c>
      <c r="E82" s="56"/>
      <c r="F82" s="59">
        <f t="shared" si="10"/>
        <v>50</v>
      </c>
      <c r="G82" s="59"/>
      <c r="H82" s="92"/>
      <c r="I82" s="92">
        <f t="shared" si="6"/>
        <v>50</v>
      </c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92"/>
      <c r="AA82" s="83">
        <f t="shared" si="7"/>
        <v>50</v>
      </c>
      <c r="AB82" s="92"/>
      <c r="AC82" s="83">
        <f t="shared" si="8"/>
        <v>50</v>
      </c>
      <c r="AD82" s="92"/>
      <c r="AE82" s="91">
        <f t="shared" si="9"/>
        <v>50</v>
      </c>
    </row>
    <row r="83" spans="1:31" ht="45.75" hidden="1" customHeight="1">
      <c r="A83" s="197" t="s">
        <v>649</v>
      </c>
      <c r="B83" s="119">
        <v>439</v>
      </c>
      <c r="C83" s="57" t="s">
        <v>53</v>
      </c>
      <c r="D83" s="58" t="s">
        <v>438</v>
      </c>
      <c r="E83" s="58"/>
      <c r="F83" s="59">
        <f t="shared" si="10"/>
        <v>50</v>
      </c>
      <c r="G83" s="59"/>
      <c r="H83" s="92"/>
      <c r="I83" s="92">
        <f t="shared" si="6"/>
        <v>50</v>
      </c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92"/>
      <c r="AA83" s="83">
        <f t="shared" si="7"/>
        <v>50</v>
      </c>
      <c r="AB83" s="92"/>
      <c r="AC83" s="83">
        <f t="shared" si="8"/>
        <v>50</v>
      </c>
      <c r="AD83" s="92"/>
      <c r="AE83" s="91">
        <f t="shared" si="9"/>
        <v>50</v>
      </c>
    </row>
    <row r="84" spans="1:31" ht="36" hidden="1" customHeight="1">
      <c r="A84" s="49" t="s">
        <v>188</v>
      </c>
      <c r="B84" s="119">
        <v>439</v>
      </c>
      <c r="C84" s="57" t="s">
        <v>53</v>
      </c>
      <c r="D84" s="58" t="s">
        <v>438</v>
      </c>
      <c r="E84" s="58" t="s">
        <v>187</v>
      </c>
      <c r="F84" s="59">
        <v>50</v>
      </c>
      <c r="G84" s="59"/>
      <c r="H84" s="92"/>
      <c r="I84" s="92">
        <f t="shared" si="6"/>
        <v>50</v>
      </c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92"/>
      <c r="AA84" s="83">
        <f t="shared" si="7"/>
        <v>50</v>
      </c>
      <c r="AB84" s="92"/>
      <c r="AC84" s="83">
        <f t="shared" si="8"/>
        <v>50</v>
      </c>
      <c r="AD84" s="92"/>
      <c r="AE84" s="91">
        <f t="shared" si="9"/>
        <v>50</v>
      </c>
    </row>
    <row r="85" spans="1:31" ht="20.100000000000001" hidden="1" customHeight="1">
      <c r="A85" s="198" t="s">
        <v>648</v>
      </c>
      <c r="B85" s="119">
        <v>439</v>
      </c>
      <c r="C85" s="55" t="s">
        <v>53</v>
      </c>
      <c r="D85" s="56" t="s">
        <v>244</v>
      </c>
      <c r="E85" s="56"/>
      <c r="F85" s="83">
        <f t="shared" ref="F85:F87" si="11">SUM(F86)</f>
        <v>50</v>
      </c>
      <c r="G85" s="83"/>
      <c r="H85" s="92"/>
      <c r="I85" s="92">
        <f t="shared" si="6"/>
        <v>50</v>
      </c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92"/>
      <c r="AA85" s="83">
        <f t="shared" si="7"/>
        <v>50</v>
      </c>
      <c r="AB85" s="92"/>
      <c r="AC85" s="83">
        <f t="shared" si="8"/>
        <v>50</v>
      </c>
      <c r="AD85" s="92"/>
      <c r="AE85" s="91">
        <f t="shared" si="9"/>
        <v>50</v>
      </c>
    </row>
    <row r="86" spans="1:31" ht="20.100000000000001" hidden="1" customHeight="1">
      <c r="A86" s="197" t="s">
        <v>373</v>
      </c>
      <c r="B86" s="119">
        <v>439</v>
      </c>
      <c r="C86" s="57" t="s">
        <v>53</v>
      </c>
      <c r="D86" s="58" t="s">
        <v>387</v>
      </c>
      <c r="E86" s="58"/>
      <c r="F86" s="59">
        <f t="shared" si="11"/>
        <v>50</v>
      </c>
      <c r="G86" s="59"/>
      <c r="H86" s="92"/>
      <c r="I86" s="92">
        <f t="shared" si="6"/>
        <v>50</v>
      </c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92"/>
      <c r="AA86" s="83">
        <f t="shared" si="7"/>
        <v>50</v>
      </c>
      <c r="AB86" s="92"/>
      <c r="AC86" s="83">
        <f t="shared" si="8"/>
        <v>50</v>
      </c>
      <c r="AD86" s="92"/>
      <c r="AE86" s="91">
        <f t="shared" si="9"/>
        <v>50</v>
      </c>
    </row>
    <row r="87" spans="1:31" ht="51.75" hidden="1" customHeight="1">
      <c r="A87" s="197" t="s">
        <v>650</v>
      </c>
      <c r="B87" s="119">
        <v>439</v>
      </c>
      <c r="C87" s="57" t="s">
        <v>53</v>
      </c>
      <c r="D87" s="58" t="s">
        <v>388</v>
      </c>
      <c r="E87" s="58"/>
      <c r="F87" s="59">
        <f t="shared" si="11"/>
        <v>50</v>
      </c>
      <c r="G87" s="59"/>
      <c r="H87" s="92"/>
      <c r="I87" s="92">
        <f t="shared" si="6"/>
        <v>50</v>
      </c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92"/>
      <c r="AA87" s="83">
        <f t="shared" si="7"/>
        <v>50</v>
      </c>
      <c r="AB87" s="92"/>
      <c r="AC87" s="83">
        <f t="shared" si="8"/>
        <v>50</v>
      </c>
      <c r="AD87" s="92"/>
      <c r="AE87" s="91">
        <f t="shared" si="9"/>
        <v>50</v>
      </c>
    </row>
    <row r="88" spans="1:31" ht="35.25" hidden="1" customHeight="1">
      <c r="A88" s="49" t="s">
        <v>188</v>
      </c>
      <c r="B88" s="119">
        <v>439</v>
      </c>
      <c r="C88" s="57" t="s">
        <v>53</v>
      </c>
      <c r="D88" s="58" t="s">
        <v>388</v>
      </c>
      <c r="E88" s="58" t="s">
        <v>187</v>
      </c>
      <c r="F88" s="59">
        <v>50</v>
      </c>
      <c r="G88" s="59"/>
      <c r="H88" s="92"/>
      <c r="I88" s="92">
        <f t="shared" si="6"/>
        <v>50</v>
      </c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92"/>
      <c r="AA88" s="83">
        <f t="shared" si="7"/>
        <v>50</v>
      </c>
      <c r="AB88" s="92"/>
      <c r="AC88" s="83">
        <f t="shared" si="8"/>
        <v>50</v>
      </c>
      <c r="AD88" s="92"/>
      <c r="AE88" s="91">
        <f t="shared" si="9"/>
        <v>50</v>
      </c>
    </row>
    <row r="89" spans="1:31" ht="30" hidden="1" customHeight="1">
      <c r="A89" s="198" t="s">
        <v>159</v>
      </c>
      <c r="B89" s="122">
        <v>439</v>
      </c>
      <c r="C89" s="123" t="s">
        <v>160</v>
      </c>
      <c r="D89" s="60"/>
      <c r="E89" s="60"/>
      <c r="F89" s="88">
        <f>SUM(F93,F97,F101)+F90</f>
        <v>2300</v>
      </c>
      <c r="G89" s="88"/>
      <c r="H89" s="92"/>
      <c r="I89" s="91">
        <f t="shared" si="6"/>
        <v>2300</v>
      </c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91"/>
      <c r="AA89" s="83">
        <f t="shared" si="7"/>
        <v>2300</v>
      </c>
      <c r="AB89" s="91">
        <f>AB90</f>
        <v>339.9</v>
      </c>
      <c r="AC89" s="83">
        <f t="shared" si="8"/>
        <v>2639.9</v>
      </c>
      <c r="AD89" s="91"/>
      <c r="AE89" s="91">
        <f t="shared" si="9"/>
        <v>2639.9</v>
      </c>
    </row>
    <row r="90" spans="1:31" ht="34.5" hidden="1" customHeight="1">
      <c r="A90" s="198" t="s">
        <v>632</v>
      </c>
      <c r="B90" s="122">
        <v>439</v>
      </c>
      <c r="C90" s="61" t="s">
        <v>618</v>
      </c>
      <c r="D90" s="61"/>
      <c r="E90" s="60"/>
      <c r="F90" s="88">
        <v>0</v>
      </c>
      <c r="G90" s="88"/>
      <c r="H90" s="92"/>
      <c r="I90" s="92">
        <f t="shared" si="6"/>
        <v>0</v>
      </c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92"/>
      <c r="AA90" s="83">
        <f t="shared" si="7"/>
        <v>0</v>
      </c>
      <c r="AB90" s="92">
        <f>AB91</f>
        <v>339.9</v>
      </c>
      <c r="AC90" s="83">
        <f t="shared" si="8"/>
        <v>339.9</v>
      </c>
      <c r="AD90" s="92"/>
      <c r="AE90" s="91">
        <f t="shared" si="9"/>
        <v>339.9</v>
      </c>
    </row>
    <row r="91" spans="1:31" ht="30.75" hidden="1" customHeight="1">
      <c r="A91" s="48" t="s">
        <v>188</v>
      </c>
      <c r="B91" s="124">
        <v>439</v>
      </c>
      <c r="C91" s="62" t="s">
        <v>618</v>
      </c>
      <c r="D91" s="62" t="s">
        <v>631</v>
      </c>
      <c r="E91" s="63" t="s">
        <v>187</v>
      </c>
      <c r="F91" s="87">
        <v>0</v>
      </c>
      <c r="G91" s="87"/>
      <c r="H91" s="92"/>
      <c r="I91" s="92">
        <f t="shared" si="6"/>
        <v>0</v>
      </c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92"/>
      <c r="AA91" s="83">
        <f t="shared" si="7"/>
        <v>0</v>
      </c>
      <c r="AB91" s="92">
        <v>339.9</v>
      </c>
      <c r="AC91" s="83">
        <f t="shared" si="8"/>
        <v>339.9</v>
      </c>
      <c r="AD91" s="92"/>
      <c r="AE91" s="91">
        <f t="shared" si="9"/>
        <v>339.9</v>
      </c>
    </row>
    <row r="92" spans="1:31" ht="20.25" hidden="1" customHeight="1">
      <c r="A92" s="198" t="s">
        <v>50</v>
      </c>
      <c r="B92" s="122">
        <v>439</v>
      </c>
      <c r="C92" s="123" t="s">
        <v>304</v>
      </c>
      <c r="D92" s="60"/>
      <c r="E92" s="60"/>
      <c r="F92" s="88">
        <f>SUM(F93,F97)</f>
        <v>2200</v>
      </c>
      <c r="G92" s="88"/>
      <c r="H92" s="92"/>
      <c r="I92" s="92">
        <f t="shared" si="6"/>
        <v>2200</v>
      </c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92"/>
      <c r="AA92" s="83">
        <f t="shared" si="7"/>
        <v>2200</v>
      </c>
      <c r="AB92" s="92"/>
      <c r="AC92" s="83">
        <f t="shared" si="8"/>
        <v>2200</v>
      </c>
      <c r="AD92" s="92"/>
      <c r="AE92" s="91">
        <f t="shared" si="9"/>
        <v>2200</v>
      </c>
    </row>
    <row r="93" spans="1:31" ht="42.75" hidden="1" customHeight="1">
      <c r="A93" s="198" t="s">
        <v>669</v>
      </c>
      <c r="B93" s="33">
        <v>439</v>
      </c>
      <c r="C93" s="55" t="s">
        <v>304</v>
      </c>
      <c r="D93" s="56" t="s">
        <v>245</v>
      </c>
      <c r="E93" s="56"/>
      <c r="F93" s="83">
        <f>SUM(F95)</f>
        <v>900</v>
      </c>
      <c r="G93" s="83"/>
      <c r="H93" s="92"/>
      <c r="I93" s="92">
        <f t="shared" si="6"/>
        <v>900</v>
      </c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92"/>
      <c r="AA93" s="83">
        <f t="shared" si="7"/>
        <v>900</v>
      </c>
      <c r="AB93" s="92"/>
      <c r="AC93" s="83">
        <f t="shared" si="8"/>
        <v>900</v>
      </c>
      <c r="AD93" s="92"/>
      <c r="AE93" s="91">
        <f t="shared" si="9"/>
        <v>900</v>
      </c>
    </row>
    <row r="94" spans="1:31" ht="36.75" hidden="1" customHeight="1">
      <c r="A94" s="48" t="s">
        <v>395</v>
      </c>
      <c r="B94" s="119">
        <v>439</v>
      </c>
      <c r="C94" s="57" t="s">
        <v>304</v>
      </c>
      <c r="D94" s="58" t="s">
        <v>396</v>
      </c>
      <c r="E94" s="56"/>
      <c r="F94" s="59">
        <f>SUM(F95)</f>
        <v>900</v>
      </c>
      <c r="G94" s="59"/>
      <c r="H94" s="92"/>
      <c r="I94" s="92">
        <f t="shared" si="6"/>
        <v>900</v>
      </c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92"/>
      <c r="AA94" s="83">
        <f t="shared" si="7"/>
        <v>900</v>
      </c>
      <c r="AB94" s="92"/>
      <c r="AC94" s="83">
        <f t="shared" si="8"/>
        <v>900</v>
      </c>
      <c r="AD94" s="92"/>
      <c r="AE94" s="91">
        <f t="shared" si="9"/>
        <v>900</v>
      </c>
    </row>
    <row r="95" spans="1:31" ht="35.25" hidden="1" customHeight="1">
      <c r="A95" s="49" t="s">
        <v>4</v>
      </c>
      <c r="B95" s="119">
        <v>439</v>
      </c>
      <c r="C95" s="57" t="s">
        <v>304</v>
      </c>
      <c r="D95" s="58" t="s">
        <v>439</v>
      </c>
      <c r="E95" s="58"/>
      <c r="F95" s="59">
        <f>SUM(F96)</f>
        <v>900</v>
      </c>
      <c r="G95" s="59"/>
      <c r="H95" s="92"/>
      <c r="I95" s="92">
        <f t="shared" si="6"/>
        <v>900</v>
      </c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92"/>
      <c r="AA95" s="83">
        <f t="shared" si="7"/>
        <v>900</v>
      </c>
      <c r="AB95" s="92"/>
      <c r="AC95" s="83">
        <f t="shared" si="8"/>
        <v>900</v>
      </c>
      <c r="AD95" s="92"/>
      <c r="AE95" s="91">
        <f t="shared" si="9"/>
        <v>900</v>
      </c>
    </row>
    <row r="96" spans="1:31" ht="45" hidden="1" customHeight="1">
      <c r="A96" s="195" t="s">
        <v>74</v>
      </c>
      <c r="B96" s="119">
        <v>439</v>
      </c>
      <c r="C96" s="57" t="s">
        <v>304</v>
      </c>
      <c r="D96" s="58" t="s">
        <v>397</v>
      </c>
      <c r="E96" s="58" t="s">
        <v>187</v>
      </c>
      <c r="F96" s="59">
        <v>900</v>
      </c>
      <c r="G96" s="59"/>
      <c r="H96" s="92"/>
      <c r="I96" s="92">
        <f t="shared" si="6"/>
        <v>900</v>
      </c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92"/>
      <c r="AA96" s="83">
        <f t="shared" si="7"/>
        <v>900</v>
      </c>
      <c r="AB96" s="92"/>
      <c r="AC96" s="83">
        <f t="shared" si="8"/>
        <v>900</v>
      </c>
      <c r="AD96" s="92"/>
      <c r="AE96" s="91">
        <f t="shared" si="9"/>
        <v>900</v>
      </c>
    </row>
    <row r="97" spans="1:31" ht="46.5" hidden="1" customHeight="1">
      <c r="A97" s="196" t="s">
        <v>668</v>
      </c>
      <c r="B97" s="122">
        <v>439</v>
      </c>
      <c r="C97" s="55" t="s">
        <v>304</v>
      </c>
      <c r="D97" s="56" t="s">
        <v>246</v>
      </c>
      <c r="E97" s="135"/>
      <c r="F97" s="91">
        <f>SUM(F99)</f>
        <v>1300</v>
      </c>
      <c r="G97" s="91"/>
      <c r="H97" s="92"/>
      <c r="I97" s="92">
        <f t="shared" si="6"/>
        <v>1300</v>
      </c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92"/>
      <c r="AA97" s="83">
        <f t="shared" si="7"/>
        <v>1300</v>
      </c>
      <c r="AB97" s="92"/>
      <c r="AC97" s="83">
        <f t="shared" si="8"/>
        <v>1300</v>
      </c>
      <c r="AD97" s="92"/>
      <c r="AE97" s="91">
        <f t="shared" si="9"/>
        <v>1300</v>
      </c>
    </row>
    <row r="98" spans="1:31" ht="30" hidden="1" customHeight="1">
      <c r="A98" s="48" t="s">
        <v>375</v>
      </c>
      <c r="B98" s="124">
        <v>439</v>
      </c>
      <c r="C98" s="57" t="s">
        <v>304</v>
      </c>
      <c r="D98" s="58" t="s">
        <v>398</v>
      </c>
      <c r="E98" s="29"/>
      <c r="F98" s="92">
        <f>SUM(F99)</f>
        <v>1300</v>
      </c>
      <c r="G98" s="92"/>
      <c r="H98" s="92"/>
      <c r="I98" s="92">
        <f t="shared" si="6"/>
        <v>1300</v>
      </c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92"/>
      <c r="AA98" s="83">
        <f t="shared" si="7"/>
        <v>1300</v>
      </c>
      <c r="AB98" s="92"/>
      <c r="AC98" s="83">
        <f t="shared" si="8"/>
        <v>1300</v>
      </c>
      <c r="AD98" s="92"/>
      <c r="AE98" s="91">
        <f t="shared" si="9"/>
        <v>1300</v>
      </c>
    </row>
    <row r="99" spans="1:31" ht="44.25" hidden="1" customHeight="1">
      <c r="A99" s="65" t="s">
        <v>688</v>
      </c>
      <c r="B99" s="119">
        <v>439</v>
      </c>
      <c r="C99" s="57" t="s">
        <v>304</v>
      </c>
      <c r="D99" s="58" t="s">
        <v>399</v>
      </c>
      <c r="E99" s="29"/>
      <c r="F99" s="92">
        <f>SUM(F100)</f>
        <v>1300</v>
      </c>
      <c r="G99" s="92"/>
      <c r="H99" s="92"/>
      <c r="I99" s="92">
        <f t="shared" si="6"/>
        <v>1300</v>
      </c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92"/>
      <c r="AA99" s="83">
        <f t="shared" si="7"/>
        <v>1300</v>
      </c>
      <c r="AB99" s="92"/>
      <c r="AC99" s="83">
        <f t="shared" si="8"/>
        <v>1300</v>
      </c>
      <c r="AD99" s="92"/>
      <c r="AE99" s="91">
        <f t="shared" si="9"/>
        <v>1300</v>
      </c>
    </row>
    <row r="100" spans="1:31" ht="30.75" hidden="1" customHeight="1">
      <c r="A100" s="49" t="s">
        <v>188</v>
      </c>
      <c r="B100" s="119">
        <v>439</v>
      </c>
      <c r="C100" s="57" t="s">
        <v>304</v>
      </c>
      <c r="D100" s="58" t="s">
        <v>399</v>
      </c>
      <c r="E100" s="58" t="s">
        <v>187</v>
      </c>
      <c r="F100" s="59">
        <v>1300</v>
      </c>
      <c r="G100" s="59"/>
      <c r="H100" s="92"/>
      <c r="I100" s="92">
        <f t="shared" si="6"/>
        <v>1300</v>
      </c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92"/>
      <c r="AA100" s="83">
        <f t="shared" si="7"/>
        <v>1300</v>
      </c>
      <c r="AB100" s="92"/>
      <c r="AC100" s="83">
        <f t="shared" si="8"/>
        <v>1300</v>
      </c>
      <c r="AD100" s="92"/>
      <c r="AE100" s="91">
        <f t="shared" si="9"/>
        <v>1300</v>
      </c>
    </row>
    <row r="101" spans="1:31" ht="56.25" hidden="1" customHeight="1">
      <c r="A101" s="194" t="s">
        <v>670</v>
      </c>
      <c r="B101" s="119">
        <v>439</v>
      </c>
      <c r="C101" s="57" t="s">
        <v>304</v>
      </c>
      <c r="D101" s="58" t="s">
        <v>503</v>
      </c>
      <c r="E101" s="58"/>
      <c r="F101" s="83">
        <f>SUM(F102)</f>
        <v>100</v>
      </c>
      <c r="G101" s="83"/>
      <c r="H101" s="92"/>
      <c r="I101" s="92">
        <f t="shared" si="6"/>
        <v>100</v>
      </c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92"/>
      <c r="AA101" s="83">
        <f t="shared" si="7"/>
        <v>100</v>
      </c>
      <c r="AB101" s="92"/>
      <c r="AC101" s="83">
        <f t="shared" si="8"/>
        <v>100</v>
      </c>
      <c r="AD101" s="92"/>
      <c r="AE101" s="91">
        <f t="shared" si="9"/>
        <v>100</v>
      </c>
    </row>
    <row r="102" spans="1:31" ht="37.5" hidden="1" customHeight="1">
      <c r="A102" s="195" t="s">
        <v>507</v>
      </c>
      <c r="B102" s="119">
        <v>439</v>
      </c>
      <c r="C102" s="57" t="s">
        <v>304</v>
      </c>
      <c r="D102" s="58" t="s">
        <v>503</v>
      </c>
      <c r="E102" s="58"/>
      <c r="F102" s="59">
        <f>SUM(F103)</f>
        <v>100</v>
      </c>
      <c r="G102" s="59"/>
      <c r="H102" s="92"/>
      <c r="I102" s="92">
        <f t="shared" si="6"/>
        <v>100</v>
      </c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92"/>
      <c r="AA102" s="83">
        <f t="shared" si="7"/>
        <v>100</v>
      </c>
      <c r="AB102" s="92"/>
      <c r="AC102" s="83">
        <f t="shared" si="8"/>
        <v>100</v>
      </c>
      <c r="AD102" s="92"/>
      <c r="AE102" s="91">
        <f t="shared" si="9"/>
        <v>100</v>
      </c>
    </row>
    <row r="103" spans="1:31" ht="30" hidden="1" customHeight="1">
      <c r="A103" s="49" t="s">
        <v>188</v>
      </c>
      <c r="B103" s="119">
        <v>439</v>
      </c>
      <c r="C103" s="57" t="s">
        <v>304</v>
      </c>
      <c r="D103" s="58" t="s">
        <v>503</v>
      </c>
      <c r="E103" s="58" t="s">
        <v>187</v>
      </c>
      <c r="F103" s="59">
        <v>100</v>
      </c>
      <c r="G103" s="59"/>
      <c r="H103" s="92"/>
      <c r="I103" s="92">
        <f t="shared" si="6"/>
        <v>100</v>
      </c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92"/>
      <c r="AA103" s="83">
        <f t="shared" si="7"/>
        <v>100</v>
      </c>
      <c r="AB103" s="92"/>
      <c r="AC103" s="83">
        <f t="shared" si="8"/>
        <v>100</v>
      </c>
      <c r="AD103" s="92"/>
      <c r="AE103" s="91">
        <f t="shared" si="9"/>
        <v>100</v>
      </c>
    </row>
    <row r="104" spans="1:31" ht="26.25" hidden="1" customHeight="1">
      <c r="A104" s="47" t="s">
        <v>116</v>
      </c>
      <c r="B104" s="33">
        <v>439</v>
      </c>
      <c r="C104" s="55" t="s">
        <v>215</v>
      </c>
      <c r="D104" s="56"/>
      <c r="E104" s="56"/>
      <c r="F104" s="83">
        <f>SUM(F109,F105)</f>
        <v>11300</v>
      </c>
      <c r="G104" s="83"/>
      <c r="H104" s="92"/>
      <c r="I104" s="91">
        <f t="shared" si="6"/>
        <v>11300</v>
      </c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91"/>
      <c r="AA104" s="83">
        <f t="shared" si="7"/>
        <v>11300</v>
      </c>
      <c r="AB104" s="91"/>
      <c r="AC104" s="83">
        <f t="shared" si="8"/>
        <v>11300</v>
      </c>
      <c r="AD104" s="91"/>
      <c r="AE104" s="91">
        <f t="shared" si="9"/>
        <v>11300</v>
      </c>
    </row>
    <row r="105" spans="1:31" ht="41.25" hidden="1" customHeight="1">
      <c r="A105" s="196" t="s">
        <v>651</v>
      </c>
      <c r="B105" s="33">
        <v>439</v>
      </c>
      <c r="C105" s="55" t="s">
        <v>305</v>
      </c>
      <c r="D105" s="56"/>
      <c r="E105" s="56"/>
      <c r="F105" s="83">
        <f t="shared" ref="F105:F107" si="12">SUM(F106)</f>
        <v>7300</v>
      </c>
      <c r="G105" s="83"/>
      <c r="H105" s="92"/>
      <c r="I105" s="91">
        <f t="shared" si="6"/>
        <v>7300</v>
      </c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91"/>
      <c r="AA105" s="83">
        <f t="shared" si="7"/>
        <v>7300</v>
      </c>
      <c r="AB105" s="91"/>
      <c r="AC105" s="83">
        <f t="shared" si="8"/>
        <v>7300</v>
      </c>
      <c r="AD105" s="91"/>
      <c r="AE105" s="91">
        <f t="shared" si="9"/>
        <v>7300</v>
      </c>
    </row>
    <row r="106" spans="1:31" ht="42.75" hidden="1" customHeight="1">
      <c r="A106" s="65" t="s">
        <v>468</v>
      </c>
      <c r="B106" s="33">
        <v>439</v>
      </c>
      <c r="C106" s="55" t="s">
        <v>305</v>
      </c>
      <c r="D106" s="58" t="s">
        <v>467</v>
      </c>
      <c r="E106" s="56"/>
      <c r="F106" s="83">
        <f t="shared" si="12"/>
        <v>7300</v>
      </c>
      <c r="G106" s="83"/>
      <c r="H106" s="92"/>
      <c r="I106" s="92">
        <f t="shared" si="6"/>
        <v>7300</v>
      </c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92"/>
      <c r="AA106" s="83">
        <f t="shared" si="7"/>
        <v>7300</v>
      </c>
      <c r="AB106" s="92"/>
      <c r="AC106" s="83">
        <f t="shared" si="8"/>
        <v>7300</v>
      </c>
      <c r="AD106" s="92"/>
      <c r="AE106" s="91">
        <f t="shared" si="9"/>
        <v>7300</v>
      </c>
    </row>
    <row r="107" spans="1:31" ht="32.25" hidden="1" customHeight="1">
      <c r="A107" s="48" t="s">
        <v>274</v>
      </c>
      <c r="B107" s="119">
        <v>439</v>
      </c>
      <c r="C107" s="57" t="s">
        <v>305</v>
      </c>
      <c r="D107" s="58" t="s">
        <v>466</v>
      </c>
      <c r="E107" s="58"/>
      <c r="F107" s="59">
        <f t="shared" si="12"/>
        <v>7300</v>
      </c>
      <c r="G107" s="59"/>
      <c r="H107" s="92"/>
      <c r="I107" s="92">
        <f t="shared" si="6"/>
        <v>7300</v>
      </c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92"/>
      <c r="AA107" s="83">
        <f t="shared" si="7"/>
        <v>7300</v>
      </c>
      <c r="AB107" s="92"/>
      <c r="AC107" s="83">
        <f t="shared" si="8"/>
        <v>7300</v>
      </c>
      <c r="AD107" s="92"/>
      <c r="AE107" s="91">
        <f t="shared" si="9"/>
        <v>7300</v>
      </c>
    </row>
    <row r="108" spans="1:31" ht="30.75" hidden="1" customHeight="1">
      <c r="A108" s="48" t="s">
        <v>147</v>
      </c>
      <c r="B108" s="119">
        <v>439</v>
      </c>
      <c r="C108" s="57" t="s">
        <v>305</v>
      </c>
      <c r="D108" s="58" t="s">
        <v>466</v>
      </c>
      <c r="E108" s="58" t="s">
        <v>533</v>
      </c>
      <c r="F108" s="59">
        <v>7300</v>
      </c>
      <c r="G108" s="59"/>
      <c r="H108" s="92"/>
      <c r="I108" s="92">
        <f t="shared" si="6"/>
        <v>7300</v>
      </c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92"/>
      <c r="AA108" s="83">
        <f t="shared" si="7"/>
        <v>7300</v>
      </c>
      <c r="AB108" s="92"/>
      <c r="AC108" s="83">
        <f t="shared" si="8"/>
        <v>7300</v>
      </c>
      <c r="AD108" s="92"/>
      <c r="AE108" s="91">
        <f t="shared" si="9"/>
        <v>7300</v>
      </c>
    </row>
    <row r="109" spans="1:31" ht="17.25" hidden="1" customHeight="1">
      <c r="A109" s="47" t="s">
        <v>60</v>
      </c>
      <c r="B109" s="33">
        <v>439</v>
      </c>
      <c r="C109" s="55" t="s">
        <v>320</v>
      </c>
      <c r="D109" s="58"/>
      <c r="E109" s="58"/>
      <c r="F109" s="83">
        <f>SUM(F110)</f>
        <v>4000</v>
      </c>
      <c r="G109" s="83"/>
      <c r="H109" s="92"/>
      <c r="I109" s="92">
        <f t="shared" si="6"/>
        <v>4000</v>
      </c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92"/>
      <c r="AA109" s="83">
        <f t="shared" si="7"/>
        <v>4000</v>
      </c>
      <c r="AB109" s="92"/>
      <c r="AC109" s="83">
        <f t="shared" si="8"/>
        <v>4000</v>
      </c>
      <c r="AD109" s="92"/>
      <c r="AE109" s="91">
        <f t="shared" si="9"/>
        <v>4000</v>
      </c>
    </row>
    <row r="110" spans="1:31" ht="35.25" hidden="1" customHeight="1">
      <c r="A110" s="196" t="s">
        <v>651</v>
      </c>
      <c r="B110" s="33">
        <v>439</v>
      </c>
      <c r="C110" s="55" t="s">
        <v>320</v>
      </c>
      <c r="D110" s="56" t="s">
        <v>248</v>
      </c>
      <c r="E110" s="56"/>
      <c r="F110" s="83">
        <f>SUM(F112,F115,F118,F121)</f>
        <v>4000</v>
      </c>
      <c r="G110" s="83"/>
      <c r="H110" s="92"/>
      <c r="I110" s="92">
        <f t="shared" si="6"/>
        <v>4000</v>
      </c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92"/>
      <c r="AA110" s="83">
        <f t="shared" si="7"/>
        <v>4000</v>
      </c>
      <c r="AB110" s="92"/>
      <c r="AC110" s="83">
        <f t="shared" si="8"/>
        <v>4000</v>
      </c>
      <c r="AD110" s="92"/>
      <c r="AE110" s="91">
        <f t="shared" si="9"/>
        <v>4000</v>
      </c>
    </row>
    <row r="111" spans="1:31" ht="32.25" hidden="1" customHeight="1">
      <c r="A111" s="65" t="s">
        <v>378</v>
      </c>
      <c r="B111" s="119">
        <v>439</v>
      </c>
      <c r="C111" s="57" t="s">
        <v>320</v>
      </c>
      <c r="D111" s="58" t="s">
        <v>416</v>
      </c>
      <c r="E111" s="58"/>
      <c r="F111" s="83">
        <f>F112</f>
        <v>300</v>
      </c>
      <c r="G111" s="83"/>
      <c r="H111" s="92"/>
      <c r="I111" s="92">
        <f t="shared" si="6"/>
        <v>300</v>
      </c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92"/>
      <c r="AA111" s="83">
        <f t="shared" si="7"/>
        <v>300</v>
      </c>
      <c r="AB111" s="92"/>
      <c r="AC111" s="83">
        <f t="shared" si="8"/>
        <v>300</v>
      </c>
      <c r="AD111" s="92"/>
      <c r="AE111" s="91">
        <f t="shared" si="9"/>
        <v>300</v>
      </c>
    </row>
    <row r="112" spans="1:31" ht="29.25" hidden="1" customHeight="1">
      <c r="A112" s="65" t="s">
        <v>263</v>
      </c>
      <c r="B112" s="119">
        <v>439</v>
      </c>
      <c r="C112" s="57" t="s">
        <v>320</v>
      </c>
      <c r="D112" s="58" t="s">
        <v>417</v>
      </c>
      <c r="E112" s="58"/>
      <c r="F112" s="59">
        <f>F113+F114</f>
        <v>300</v>
      </c>
      <c r="G112" s="59"/>
      <c r="H112" s="92"/>
      <c r="I112" s="92">
        <f t="shared" si="6"/>
        <v>300</v>
      </c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92"/>
      <c r="AA112" s="83">
        <f t="shared" si="7"/>
        <v>300</v>
      </c>
      <c r="AB112" s="92"/>
      <c r="AC112" s="83">
        <f t="shared" si="8"/>
        <v>300</v>
      </c>
      <c r="AD112" s="92"/>
      <c r="AE112" s="91">
        <f t="shared" si="9"/>
        <v>300</v>
      </c>
    </row>
    <row r="113" spans="1:31" ht="30.75" hidden="1" customHeight="1">
      <c r="A113" s="49" t="s">
        <v>188</v>
      </c>
      <c r="B113" s="119">
        <v>439</v>
      </c>
      <c r="C113" s="57" t="s">
        <v>320</v>
      </c>
      <c r="D113" s="58" t="s">
        <v>417</v>
      </c>
      <c r="E113" s="58" t="s">
        <v>187</v>
      </c>
      <c r="F113" s="59">
        <v>200</v>
      </c>
      <c r="G113" s="59"/>
      <c r="H113" s="92"/>
      <c r="I113" s="92">
        <f t="shared" si="6"/>
        <v>200</v>
      </c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92"/>
      <c r="AA113" s="83">
        <f t="shared" si="7"/>
        <v>200</v>
      </c>
      <c r="AB113" s="92"/>
      <c r="AC113" s="83">
        <f t="shared" si="8"/>
        <v>200</v>
      </c>
      <c r="AD113" s="92"/>
      <c r="AE113" s="91">
        <f t="shared" si="9"/>
        <v>200</v>
      </c>
    </row>
    <row r="114" spans="1:31" ht="24.75" hidden="1" customHeight="1">
      <c r="A114" s="197" t="s">
        <v>279</v>
      </c>
      <c r="B114" s="119"/>
      <c r="C114" s="57"/>
      <c r="D114" s="58"/>
      <c r="E114" s="58" t="s">
        <v>295</v>
      </c>
      <c r="F114" s="59">
        <v>100</v>
      </c>
      <c r="G114" s="59"/>
      <c r="H114" s="92"/>
      <c r="I114" s="92">
        <f t="shared" si="6"/>
        <v>100</v>
      </c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92"/>
      <c r="AA114" s="83">
        <f t="shared" si="7"/>
        <v>100</v>
      </c>
      <c r="AB114" s="92"/>
      <c r="AC114" s="83">
        <f t="shared" si="8"/>
        <v>100</v>
      </c>
      <c r="AD114" s="92"/>
      <c r="AE114" s="91">
        <f t="shared" si="9"/>
        <v>100</v>
      </c>
    </row>
    <row r="115" spans="1:31" ht="31.5" hidden="1" customHeight="1">
      <c r="A115" s="48" t="s">
        <v>264</v>
      </c>
      <c r="B115" s="119">
        <v>439</v>
      </c>
      <c r="C115" s="57" t="s">
        <v>320</v>
      </c>
      <c r="D115" s="58" t="s">
        <v>418</v>
      </c>
      <c r="E115" s="56"/>
      <c r="F115" s="83">
        <f>SUM(F116)+F117</f>
        <v>3100</v>
      </c>
      <c r="G115" s="83"/>
      <c r="H115" s="92"/>
      <c r="I115" s="92">
        <f t="shared" si="6"/>
        <v>3100</v>
      </c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92"/>
      <c r="AA115" s="83">
        <f t="shared" si="7"/>
        <v>3100</v>
      </c>
      <c r="AB115" s="92"/>
      <c r="AC115" s="83">
        <f t="shared" si="8"/>
        <v>3100</v>
      </c>
      <c r="AD115" s="92"/>
      <c r="AE115" s="91">
        <f t="shared" si="9"/>
        <v>3100</v>
      </c>
    </row>
    <row r="116" spans="1:31" ht="21" hidden="1" customHeight="1">
      <c r="A116" s="197" t="s">
        <v>279</v>
      </c>
      <c r="B116" s="119">
        <v>439</v>
      </c>
      <c r="C116" s="57" t="s">
        <v>320</v>
      </c>
      <c r="D116" s="58" t="s">
        <v>418</v>
      </c>
      <c r="E116" s="58" t="s">
        <v>295</v>
      </c>
      <c r="F116" s="59">
        <v>2600</v>
      </c>
      <c r="G116" s="59"/>
      <c r="H116" s="92"/>
      <c r="I116" s="92">
        <f t="shared" si="6"/>
        <v>2600</v>
      </c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92"/>
      <c r="AA116" s="83">
        <f t="shared" si="7"/>
        <v>2600</v>
      </c>
      <c r="AB116" s="92"/>
      <c r="AC116" s="83">
        <f t="shared" si="8"/>
        <v>2600</v>
      </c>
      <c r="AD116" s="92"/>
      <c r="AE116" s="91">
        <f t="shared" si="9"/>
        <v>2600</v>
      </c>
    </row>
    <row r="117" spans="1:31" ht="30" hidden="1" customHeight="1">
      <c r="A117" s="49" t="s">
        <v>188</v>
      </c>
      <c r="B117" s="119"/>
      <c r="C117" s="57"/>
      <c r="D117" s="58"/>
      <c r="E117" s="58" t="s">
        <v>528</v>
      </c>
      <c r="F117" s="59">
        <v>500</v>
      </c>
      <c r="G117" s="59"/>
      <c r="H117" s="92"/>
      <c r="I117" s="92">
        <f t="shared" si="6"/>
        <v>500</v>
      </c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92"/>
      <c r="AA117" s="83">
        <f t="shared" si="7"/>
        <v>500</v>
      </c>
      <c r="AB117" s="92"/>
      <c r="AC117" s="83">
        <f t="shared" si="8"/>
        <v>500</v>
      </c>
      <c r="AD117" s="92"/>
      <c r="AE117" s="91">
        <f t="shared" si="9"/>
        <v>500</v>
      </c>
    </row>
    <row r="118" spans="1:31" ht="27.75" hidden="1" customHeight="1">
      <c r="A118" s="65" t="s">
        <v>470</v>
      </c>
      <c r="B118" s="119">
        <v>439</v>
      </c>
      <c r="C118" s="58" t="s">
        <v>320</v>
      </c>
      <c r="D118" s="58" t="s">
        <v>472</v>
      </c>
      <c r="E118" s="58"/>
      <c r="F118" s="83">
        <v>100</v>
      </c>
      <c r="G118" s="83"/>
      <c r="H118" s="92"/>
      <c r="I118" s="92">
        <f t="shared" si="6"/>
        <v>100</v>
      </c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92"/>
      <c r="AA118" s="83">
        <f t="shared" si="7"/>
        <v>100</v>
      </c>
      <c r="AB118" s="92"/>
      <c r="AC118" s="83">
        <f t="shared" si="8"/>
        <v>100</v>
      </c>
      <c r="AD118" s="92"/>
      <c r="AE118" s="91">
        <f t="shared" si="9"/>
        <v>100</v>
      </c>
    </row>
    <row r="119" spans="1:31" ht="21.75" hidden="1" customHeight="1">
      <c r="A119" s="48" t="s">
        <v>475</v>
      </c>
      <c r="B119" s="119">
        <v>439</v>
      </c>
      <c r="C119" s="58" t="s">
        <v>320</v>
      </c>
      <c r="D119" s="58" t="s">
        <v>473</v>
      </c>
      <c r="E119" s="58"/>
      <c r="F119" s="59">
        <v>100</v>
      </c>
      <c r="G119" s="59"/>
      <c r="H119" s="92"/>
      <c r="I119" s="92">
        <f t="shared" si="6"/>
        <v>100</v>
      </c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92"/>
      <c r="AA119" s="83">
        <f t="shared" si="7"/>
        <v>100</v>
      </c>
      <c r="AB119" s="92"/>
      <c r="AC119" s="83">
        <f t="shared" si="8"/>
        <v>100</v>
      </c>
      <c r="AD119" s="92"/>
      <c r="AE119" s="91">
        <f t="shared" si="9"/>
        <v>100</v>
      </c>
    </row>
    <row r="120" spans="1:31" ht="29.25" hidden="1" customHeight="1">
      <c r="A120" s="49" t="s">
        <v>188</v>
      </c>
      <c r="B120" s="119">
        <v>439</v>
      </c>
      <c r="C120" s="58" t="s">
        <v>320</v>
      </c>
      <c r="D120" s="58" t="s">
        <v>473</v>
      </c>
      <c r="E120" s="58" t="s">
        <v>187</v>
      </c>
      <c r="F120" s="59">
        <v>100</v>
      </c>
      <c r="G120" s="59"/>
      <c r="H120" s="92"/>
      <c r="I120" s="92">
        <f t="shared" si="6"/>
        <v>100</v>
      </c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92"/>
      <c r="AA120" s="83">
        <f t="shared" si="7"/>
        <v>100</v>
      </c>
      <c r="AB120" s="92"/>
      <c r="AC120" s="83">
        <f t="shared" si="8"/>
        <v>100</v>
      </c>
      <c r="AD120" s="92"/>
      <c r="AE120" s="91">
        <f t="shared" si="9"/>
        <v>100</v>
      </c>
    </row>
    <row r="121" spans="1:31" ht="27" hidden="1" customHeight="1">
      <c r="A121" s="48" t="s">
        <v>599</v>
      </c>
      <c r="B121" s="33">
        <v>439</v>
      </c>
      <c r="C121" s="56" t="s">
        <v>320</v>
      </c>
      <c r="D121" s="56" t="s">
        <v>598</v>
      </c>
      <c r="E121" s="56"/>
      <c r="F121" s="83">
        <f>F122</f>
        <v>500</v>
      </c>
      <c r="G121" s="83"/>
      <c r="H121" s="92"/>
      <c r="I121" s="92">
        <f t="shared" si="6"/>
        <v>500</v>
      </c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92"/>
      <c r="AA121" s="83">
        <f t="shared" si="7"/>
        <v>500</v>
      </c>
      <c r="AB121" s="92"/>
      <c r="AC121" s="83">
        <f t="shared" si="8"/>
        <v>500</v>
      </c>
      <c r="AD121" s="92"/>
      <c r="AE121" s="91">
        <f t="shared" si="9"/>
        <v>500</v>
      </c>
    </row>
    <row r="122" spans="1:31" ht="24.75" hidden="1" customHeight="1">
      <c r="A122" s="49" t="s">
        <v>188</v>
      </c>
      <c r="B122" s="119">
        <v>439</v>
      </c>
      <c r="C122" s="58" t="s">
        <v>320</v>
      </c>
      <c r="D122" s="58" t="s">
        <v>598</v>
      </c>
      <c r="E122" s="58" t="s">
        <v>187</v>
      </c>
      <c r="F122" s="59">
        <v>500</v>
      </c>
      <c r="G122" s="59"/>
      <c r="H122" s="92"/>
      <c r="I122" s="92">
        <f t="shared" si="6"/>
        <v>500</v>
      </c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92"/>
      <c r="AA122" s="83">
        <f t="shared" si="7"/>
        <v>500</v>
      </c>
      <c r="AB122" s="92"/>
      <c r="AC122" s="83">
        <f t="shared" si="8"/>
        <v>500</v>
      </c>
      <c r="AD122" s="92"/>
      <c r="AE122" s="91">
        <f t="shared" si="9"/>
        <v>500</v>
      </c>
    </row>
    <row r="123" spans="1:31" ht="33" customHeight="1">
      <c r="A123" s="198" t="s">
        <v>113</v>
      </c>
      <c r="B123" s="82">
        <v>460</v>
      </c>
      <c r="C123" s="57"/>
      <c r="D123" s="58"/>
      <c r="E123" s="58"/>
      <c r="F123" s="83">
        <f>SUM(F124,F135,F143,F149,F155)</f>
        <v>48836.9</v>
      </c>
      <c r="G123" s="83">
        <f>SUM(G124,G135,G143,G149,G155)</f>
        <v>0</v>
      </c>
      <c r="H123" s="83">
        <f>SUM(H124,H135,H143,H149,H155)</f>
        <v>5000</v>
      </c>
      <c r="I123" s="91">
        <f>F123+H123+G123</f>
        <v>53836.9</v>
      </c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91">
        <f>Z155+Z124</f>
        <v>982</v>
      </c>
      <c r="AA123" s="83">
        <f t="shared" si="7"/>
        <v>54818.9</v>
      </c>
      <c r="AB123" s="91"/>
      <c r="AC123" s="83">
        <f t="shared" si="8"/>
        <v>54818.9</v>
      </c>
      <c r="AD123" s="91">
        <f>AD135+AD124</f>
        <v>448.1</v>
      </c>
      <c r="AE123" s="91">
        <f t="shared" si="9"/>
        <v>55267</v>
      </c>
    </row>
    <row r="124" spans="1:31" ht="29.25" customHeight="1">
      <c r="A124" s="47" t="s">
        <v>135</v>
      </c>
      <c r="B124" s="33">
        <v>460</v>
      </c>
      <c r="C124" s="55" t="s">
        <v>136</v>
      </c>
      <c r="D124" s="58"/>
      <c r="E124" s="58"/>
      <c r="F124" s="83">
        <f>SUM(F125)</f>
        <v>8032</v>
      </c>
      <c r="G124" s="83"/>
      <c r="H124" s="92"/>
      <c r="I124" s="91">
        <f t="shared" si="6"/>
        <v>8032</v>
      </c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91">
        <f>Z125</f>
        <v>222</v>
      </c>
      <c r="AA124" s="83">
        <f t="shared" si="7"/>
        <v>8254</v>
      </c>
      <c r="AB124" s="91"/>
      <c r="AC124" s="83">
        <f t="shared" si="8"/>
        <v>8254</v>
      </c>
      <c r="AD124" s="91">
        <f>AD125</f>
        <v>298.2</v>
      </c>
      <c r="AE124" s="91">
        <f t="shared" si="9"/>
        <v>8552.2000000000007</v>
      </c>
    </row>
    <row r="125" spans="1:31" ht="45.75" customHeight="1">
      <c r="A125" s="51" t="s">
        <v>316</v>
      </c>
      <c r="B125" s="33">
        <v>460</v>
      </c>
      <c r="C125" s="55" t="s">
        <v>301</v>
      </c>
      <c r="D125" s="56"/>
      <c r="E125" s="56"/>
      <c r="F125" s="83">
        <f>F126</f>
        <v>8032</v>
      </c>
      <c r="G125" s="83"/>
      <c r="H125" s="92"/>
      <c r="I125" s="91">
        <f t="shared" si="6"/>
        <v>8032</v>
      </c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91">
        <f>Z126</f>
        <v>222</v>
      </c>
      <c r="AA125" s="83">
        <f t="shared" si="7"/>
        <v>8254</v>
      </c>
      <c r="AB125" s="91"/>
      <c r="AC125" s="83">
        <f t="shared" si="8"/>
        <v>8254</v>
      </c>
      <c r="AD125" s="91">
        <f>AD126</f>
        <v>298.2</v>
      </c>
      <c r="AE125" s="91">
        <f t="shared" si="9"/>
        <v>8552.2000000000007</v>
      </c>
    </row>
    <row r="126" spans="1:31" ht="33" customHeight="1">
      <c r="A126" s="47" t="s">
        <v>266</v>
      </c>
      <c r="B126" s="33">
        <v>460</v>
      </c>
      <c r="C126" s="55" t="s">
        <v>301</v>
      </c>
      <c r="D126" s="56" t="s">
        <v>224</v>
      </c>
      <c r="E126" s="56"/>
      <c r="F126" s="83">
        <f>SUM(F127)</f>
        <v>8032</v>
      </c>
      <c r="G126" s="83"/>
      <c r="H126" s="92"/>
      <c r="I126" s="92">
        <f t="shared" si="6"/>
        <v>8032</v>
      </c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91">
        <f>Z127</f>
        <v>222</v>
      </c>
      <c r="AA126" s="83">
        <f t="shared" si="7"/>
        <v>8254</v>
      </c>
      <c r="AB126" s="91"/>
      <c r="AC126" s="83">
        <f t="shared" si="8"/>
        <v>8254</v>
      </c>
      <c r="AD126" s="91">
        <f>AD127</f>
        <v>298.2</v>
      </c>
      <c r="AE126" s="91">
        <f t="shared" si="9"/>
        <v>8552.2000000000007</v>
      </c>
    </row>
    <row r="127" spans="1:31" ht="38.25" customHeight="1">
      <c r="A127" s="49" t="s">
        <v>194</v>
      </c>
      <c r="B127" s="119">
        <v>460</v>
      </c>
      <c r="C127" s="57" t="s">
        <v>301</v>
      </c>
      <c r="D127" s="58" t="s">
        <v>249</v>
      </c>
      <c r="E127" s="58"/>
      <c r="F127" s="59">
        <f>SUM(F128,F131)</f>
        <v>8032</v>
      </c>
      <c r="G127" s="59"/>
      <c r="H127" s="92"/>
      <c r="I127" s="92">
        <f t="shared" si="6"/>
        <v>8032</v>
      </c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91">
        <f>Z132</f>
        <v>222</v>
      </c>
      <c r="AA127" s="83">
        <f t="shared" si="7"/>
        <v>8254</v>
      </c>
      <c r="AB127" s="91"/>
      <c r="AC127" s="83">
        <f t="shared" si="8"/>
        <v>8254</v>
      </c>
      <c r="AD127" s="91">
        <f>AD130</f>
        <v>298.2</v>
      </c>
      <c r="AE127" s="91">
        <f t="shared" si="9"/>
        <v>8552.2000000000007</v>
      </c>
    </row>
    <row r="128" spans="1:31" ht="30" customHeight="1">
      <c r="A128" s="48" t="s">
        <v>190</v>
      </c>
      <c r="B128" s="119">
        <v>460</v>
      </c>
      <c r="C128" s="57" t="s">
        <v>301</v>
      </c>
      <c r="D128" s="58" t="s">
        <v>250</v>
      </c>
      <c r="E128" s="58"/>
      <c r="F128" s="59">
        <f>SUM(F129)</f>
        <v>7302</v>
      </c>
      <c r="G128" s="59"/>
      <c r="H128" s="92"/>
      <c r="I128" s="92">
        <f t="shared" si="6"/>
        <v>7302</v>
      </c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91"/>
      <c r="AA128" s="83">
        <f t="shared" si="7"/>
        <v>7302</v>
      </c>
      <c r="AB128" s="91"/>
      <c r="AC128" s="83">
        <f t="shared" si="8"/>
        <v>7302</v>
      </c>
      <c r="AD128" s="91"/>
      <c r="AE128" s="91">
        <f t="shared" si="9"/>
        <v>7302</v>
      </c>
    </row>
    <row r="129" spans="1:31" ht="30" customHeight="1">
      <c r="A129" s="48" t="s">
        <v>192</v>
      </c>
      <c r="B129" s="119">
        <v>460</v>
      </c>
      <c r="C129" s="57" t="s">
        <v>301</v>
      </c>
      <c r="D129" s="58" t="s">
        <v>250</v>
      </c>
      <c r="E129" s="58" t="s">
        <v>191</v>
      </c>
      <c r="F129" s="59">
        <v>7302</v>
      </c>
      <c r="G129" s="59"/>
      <c r="H129" s="92"/>
      <c r="I129" s="92">
        <f t="shared" si="6"/>
        <v>7302</v>
      </c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91"/>
      <c r="AA129" s="83">
        <f t="shared" si="7"/>
        <v>7302</v>
      </c>
      <c r="AB129" s="91"/>
      <c r="AC129" s="83">
        <f t="shared" si="8"/>
        <v>7302</v>
      </c>
      <c r="AD129" s="91"/>
      <c r="AE129" s="91">
        <f t="shared" si="9"/>
        <v>7302</v>
      </c>
    </row>
    <row r="130" spans="1:31" ht="30" customHeight="1">
      <c r="A130" s="48" t="s">
        <v>804</v>
      </c>
      <c r="B130" s="119">
        <v>460</v>
      </c>
      <c r="C130" s="57" t="s">
        <v>301</v>
      </c>
      <c r="D130" s="58" t="s">
        <v>807</v>
      </c>
      <c r="E130" s="58" t="s">
        <v>191</v>
      </c>
      <c r="F130" s="59"/>
      <c r="G130" s="59"/>
      <c r="H130" s="92"/>
      <c r="I130" s="92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91"/>
      <c r="AA130" s="83"/>
      <c r="AB130" s="91"/>
      <c r="AC130" s="83"/>
      <c r="AD130" s="91">
        <v>298.2</v>
      </c>
      <c r="AE130" s="91">
        <f t="shared" si="9"/>
        <v>298.2</v>
      </c>
    </row>
    <row r="131" spans="1:31" ht="37.5" customHeight="1">
      <c r="A131" s="48" t="s">
        <v>172</v>
      </c>
      <c r="B131" s="119">
        <v>460</v>
      </c>
      <c r="C131" s="57" t="s">
        <v>301</v>
      </c>
      <c r="D131" s="58" t="s">
        <v>251</v>
      </c>
      <c r="E131" s="58"/>
      <c r="F131" s="59">
        <f>F133+F134</f>
        <v>730</v>
      </c>
      <c r="G131" s="59"/>
      <c r="H131" s="92"/>
      <c r="I131" s="92">
        <f t="shared" si="6"/>
        <v>730</v>
      </c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91"/>
      <c r="AA131" s="83">
        <f t="shared" si="7"/>
        <v>730</v>
      </c>
      <c r="AB131" s="91"/>
      <c r="AC131" s="83">
        <f t="shared" si="8"/>
        <v>730</v>
      </c>
      <c r="AD131" s="91"/>
      <c r="AE131" s="91">
        <f t="shared" si="9"/>
        <v>730</v>
      </c>
    </row>
    <row r="132" spans="1:31" ht="37.5" customHeight="1">
      <c r="A132" s="48" t="s">
        <v>772</v>
      </c>
      <c r="B132" s="119">
        <v>460</v>
      </c>
      <c r="C132" s="57" t="s">
        <v>301</v>
      </c>
      <c r="D132" s="58" t="s">
        <v>776</v>
      </c>
      <c r="E132" s="58" t="s">
        <v>191</v>
      </c>
      <c r="F132" s="59"/>
      <c r="G132" s="59"/>
      <c r="H132" s="92"/>
      <c r="I132" s="92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92">
        <v>222</v>
      </c>
      <c r="AA132" s="83">
        <f t="shared" si="7"/>
        <v>222</v>
      </c>
      <c r="AB132" s="92"/>
      <c r="AC132" s="83">
        <f t="shared" si="8"/>
        <v>222</v>
      </c>
      <c r="AD132" s="92"/>
      <c r="AE132" s="91">
        <f t="shared" si="9"/>
        <v>222</v>
      </c>
    </row>
    <row r="133" spans="1:31" ht="37.5" customHeight="1">
      <c r="A133" s="48" t="s">
        <v>188</v>
      </c>
      <c r="B133" s="119">
        <v>460</v>
      </c>
      <c r="C133" s="57" t="s">
        <v>301</v>
      </c>
      <c r="D133" s="58" t="s">
        <v>251</v>
      </c>
      <c r="E133" s="58" t="s">
        <v>187</v>
      </c>
      <c r="F133" s="59">
        <v>720</v>
      </c>
      <c r="G133" s="59"/>
      <c r="H133" s="92"/>
      <c r="I133" s="92">
        <f t="shared" si="6"/>
        <v>720</v>
      </c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91"/>
      <c r="AA133" s="83">
        <f t="shared" si="7"/>
        <v>720</v>
      </c>
      <c r="AB133" s="91"/>
      <c r="AC133" s="83">
        <f t="shared" si="8"/>
        <v>720</v>
      </c>
      <c r="AD133" s="91"/>
      <c r="AE133" s="91">
        <f t="shared" si="9"/>
        <v>720</v>
      </c>
    </row>
    <row r="134" spans="1:31" ht="24.95" customHeight="1">
      <c r="A134" s="48" t="s">
        <v>30</v>
      </c>
      <c r="B134" s="121">
        <v>460</v>
      </c>
      <c r="C134" s="57" t="s">
        <v>301</v>
      </c>
      <c r="D134" s="58" t="s">
        <v>251</v>
      </c>
      <c r="E134" s="58" t="s">
        <v>203</v>
      </c>
      <c r="F134" s="59">
        <v>10</v>
      </c>
      <c r="G134" s="59"/>
      <c r="H134" s="92"/>
      <c r="I134" s="92">
        <f t="shared" si="6"/>
        <v>10</v>
      </c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91"/>
      <c r="AA134" s="83">
        <f t="shared" si="7"/>
        <v>10</v>
      </c>
      <c r="AB134" s="91"/>
      <c r="AC134" s="83">
        <f t="shared" si="8"/>
        <v>10</v>
      </c>
      <c r="AD134" s="91"/>
      <c r="AE134" s="91">
        <f t="shared" si="9"/>
        <v>10</v>
      </c>
    </row>
    <row r="135" spans="1:31" ht="24.95" customHeight="1">
      <c r="A135" s="196" t="s">
        <v>306</v>
      </c>
      <c r="B135" s="33">
        <v>460</v>
      </c>
      <c r="C135" s="55" t="s">
        <v>307</v>
      </c>
      <c r="D135" s="56"/>
      <c r="E135" s="56"/>
      <c r="F135" s="79">
        <f>F136</f>
        <v>2820.9</v>
      </c>
      <c r="G135" s="79"/>
      <c r="H135" s="92"/>
      <c r="I135" s="92">
        <f t="shared" si="6"/>
        <v>2820.9</v>
      </c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91"/>
      <c r="AA135" s="83">
        <f t="shared" si="7"/>
        <v>2820.9</v>
      </c>
      <c r="AB135" s="91"/>
      <c r="AC135" s="83">
        <f t="shared" si="8"/>
        <v>2820.9</v>
      </c>
      <c r="AD135" s="91">
        <f>AD136</f>
        <v>149.9</v>
      </c>
      <c r="AE135" s="91">
        <f t="shared" si="9"/>
        <v>2970.8</v>
      </c>
    </row>
    <row r="136" spans="1:31" ht="40.5" customHeight="1">
      <c r="A136" s="65" t="s">
        <v>16</v>
      </c>
      <c r="B136" s="119">
        <v>460</v>
      </c>
      <c r="C136" s="57" t="s">
        <v>308</v>
      </c>
      <c r="D136" s="58" t="s">
        <v>234</v>
      </c>
      <c r="E136" s="58"/>
      <c r="F136" s="59">
        <f>F137+F140</f>
        <v>2820.9</v>
      </c>
      <c r="G136" s="59"/>
      <c r="H136" s="92"/>
      <c r="I136" s="92">
        <f t="shared" si="6"/>
        <v>2820.9</v>
      </c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91"/>
      <c r="AA136" s="83">
        <f t="shared" si="7"/>
        <v>2820.9</v>
      </c>
      <c r="AB136" s="91"/>
      <c r="AC136" s="83">
        <f t="shared" si="8"/>
        <v>2820.9</v>
      </c>
      <c r="AD136" s="91">
        <f>AD137</f>
        <v>149.9</v>
      </c>
      <c r="AE136" s="91">
        <f t="shared" si="9"/>
        <v>2970.8</v>
      </c>
    </row>
    <row r="137" spans="1:31" ht="43.5" customHeight="1">
      <c r="A137" s="65" t="s">
        <v>69</v>
      </c>
      <c r="B137" s="119">
        <v>460</v>
      </c>
      <c r="C137" s="57" t="s">
        <v>308</v>
      </c>
      <c r="D137" s="58" t="s">
        <v>252</v>
      </c>
      <c r="E137" s="58"/>
      <c r="F137" s="59">
        <f>F138</f>
        <v>1540</v>
      </c>
      <c r="G137" s="59"/>
      <c r="H137" s="92"/>
      <c r="I137" s="92">
        <f t="shared" si="6"/>
        <v>1540</v>
      </c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91"/>
      <c r="AA137" s="83">
        <f t="shared" si="7"/>
        <v>1540</v>
      </c>
      <c r="AB137" s="91"/>
      <c r="AC137" s="83">
        <f t="shared" si="8"/>
        <v>1540</v>
      </c>
      <c r="AD137" s="91">
        <f>AD138</f>
        <v>149.9</v>
      </c>
      <c r="AE137" s="91">
        <f t="shared" si="9"/>
        <v>1689.9</v>
      </c>
    </row>
    <row r="138" spans="1:31" ht="30" customHeight="1">
      <c r="A138" s="65" t="s">
        <v>201</v>
      </c>
      <c r="B138" s="119">
        <v>460</v>
      </c>
      <c r="C138" s="57" t="s">
        <v>308</v>
      </c>
      <c r="D138" s="58" t="s">
        <v>336</v>
      </c>
      <c r="E138" s="58"/>
      <c r="F138" s="59">
        <f>F139</f>
        <v>1540</v>
      </c>
      <c r="G138" s="59"/>
      <c r="H138" s="92"/>
      <c r="I138" s="92">
        <f t="shared" si="6"/>
        <v>1540</v>
      </c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91"/>
      <c r="AA138" s="83">
        <f t="shared" si="7"/>
        <v>1540</v>
      </c>
      <c r="AB138" s="91"/>
      <c r="AC138" s="83">
        <f t="shared" si="8"/>
        <v>1540</v>
      </c>
      <c r="AD138" s="91">
        <f>AD139</f>
        <v>149.9</v>
      </c>
      <c r="AE138" s="91">
        <f t="shared" si="9"/>
        <v>1689.9</v>
      </c>
    </row>
    <row r="139" spans="1:31" ht="24.95" customHeight="1">
      <c r="A139" s="65" t="s">
        <v>83</v>
      </c>
      <c r="B139" s="119">
        <v>460</v>
      </c>
      <c r="C139" s="57" t="s">
        <v>308</v>
      </c>
      <c r="D139" s="58" t="s">
        <v>336</v>
      </c>
      <c r="E139" s="58" t="s">
        <v>84</v>
      </c>
      <c r="F139" s="59">
        <v>1540</v>
      </c>
      <c r="G139" s="59"/>
      <c r="H139" s="92"/>
      <c r="I139" s="92">
        <f t="shared" si="6"/>
        <v>1540</v>
      </c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91"/>
      <c r="AA139" s="83">
        <f t="shared" si="7"/>
        <v>1540</v>
      </c>
      <c r="AB139" s="91"/>
      <c r="AC139" s="83">
        <f t="shared" si="8"/>
        <v>1540</v>
      </c>
      <c r="AD139" s="91">
        <v>149.9</v>
      </c>
      <c r="AE139" s="91">
        <f t="shared" si="9"/>
        <v>1689.9</v>
      </c>
    </row>
    <row r="140" spans="1:31" ht="22.5" customHeight="1">
      <c r="A140" s="65" t="s">
        <v>70</v>
      </c>
      <c r="B140" s="119">
        <v>460</v>
      </c>
      <c r="C140" s="57" t="s">
        <v>308</v>
      </c>
      <c r="D140" s="58" t="s">
        <v>337</v>
      </c>
      <c r="E140" s="58"/>
      <c r="F140" s="59">
        <f>F141</f>
        <v>1280.9000000000001</v>
      </c>
      <c r="G140" s="59"/>
      <c r="H140" s="92"/>
      <c r="I140" s="92">
        <f t="shared" si="6"/>
        <v>1280.9000000000001</v>
      </c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91"/>
      <c r="AA140" s="83">
        <f t="shared" si="7"/>
        <v>1280.9000000000001</v>
      </c>
      <c r="AB140" s="91"/>
      <c r="AC140" s="83">
        <f t="shared" si="8"/>
        <v>1280.9000000000001</v>
      </c>
      <c r="AD140" s="91"/>
      <c r="AE140" s="91">
        <f t="shared" si="9"/>
        <v>1280.9000000000001</v>
      </c>
    </row>
    <row r="141" spans="1:31" ht="47.25" customHeight="1">
      <c r="A141" s="65" t="s">
        <v>201</v>
      </c>
      <c r="B141" s="119">
        <v>460</v>
      </c>
      <c r="C141" s="57" t="s">
        <v>308</v>
      </c>
      <c r="D141" s="58" t="s">
        <v>338</v>
      </c>
      <c r="E141" s="58"/>
      <c r="F141" s="59">
        <f>F142</f>
        <v>1280.9000000000001</v>
      </c>
      <c r="G141" s="59"/>
      <c r="H141" s="92"/>
      <c r="I141" s="92">
        <f t="shared" si="6"/>
        <v>1280.9000000000001</v>
      </c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91"/>
      <c r="AA141" s="83">
        <f t="shared" si="7"/>
        <v>1280.9000000000001</v>
      </c>
      <c r="AB141" s="91"/>
      <c r="AC141" s="83">
        <f t="shared" si="8"/>
        <v>1280.9000000000001</v>
      </c>
      <c r="AD141" s="91"/>
      <c r="AE141" s="91">
        <f t="shared" si="9"/>
        <v>1280.9000000000001</v>
      </c>
    </row>
    <row r="142" spans="1:31" ht="24.95" customHeight="1">
      <c r="A142" s="65" t="s">
        <v>83</v>
      </c>
      <c r="B142" s="119">
        <v>460</v>
      </c>
      <c r="C142" s="57" t="s">
        <v>308</v>
      </c>
      <c r="D142" s="58" t="s">
        <v>338</v>
      </c>
      <c r="E142" s="58" t="s">
        <v>84</v>
      </c>
      <c r="F142" s="59">
        <v>1280.9000000000001</v>
      </c>
      <c r="G142" s="59"/>
      <c r="H142" s="92"/>
      <c r="I142" s="92">
        <f t="shared" si="6"/>
        <v>1280.9000000000001</v>
      </c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91"/>
      <c r="AA142" s="83">
        <f t="shared" si="7"/>
        <v>1280.9000000000001</v>
      </c>
      <c r="AB142" s="91"/>
      <c r="AC142" s="83">
        <f t="shared" si="8"/>
        <v>1280.9000000000001</v>
      </c>
      <c r="AD142" s="91"/>
      <c r="AE142" s="91">
        <f t="shared" si="9"/>
        <v>1280.9000000000001</v>
      </c>
    </row>
    <row r="143" spans="1:31" ht="24.95" hidden="1" customHeight="1">
      <c r="A143" s="47" t="s">
        <v>164</v>
      </c>
      <c r="B143" s="33">
        <v>460</v>
      </c>
      <c r="C143" s="55" t="s">
        <v>165</v>
      </c>
      <c r="D143" s="56"/>
      <c r="E143" s="56"/>
      <c r="F143" s="83">
        <f>SUM(F144)</f>
        <v>4000</v>
      </c>
      <c r="G143" s="83"/>
      <c r="H143" s="92"/>
      <c r="I143" s="91">
        <f t="shared" si="6"/>
        <v>4000</v>
      </c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91"/>
      <c r="AA143" s="83">
        <f t="shared" si="7"/>
        <v>4000</v>
      </c>
      <c r="AB143" s="91"/>
      <c r="AC143" s="83">
        <f t="shared" si="8"/>
        <v>4000</v>
      </c>
      <c r="AD143" s="91"/>
      <c r="AE143" s="91">
        <f t="shared" si="9"/>
        <v>4000</v>
      </c>
    </row>
    <row r="144" spans="1:31" ht="21.75" hidden="1" customHeight="1">
      <c r="A144" s="47" t="s">
        <v>289</v>
      </c>
      <c r="B144" s="33">
        <v>460</v>
      </c>
      <c r="C144" s="55" t="s">
        <v>323</v>
      </c>
      <c r="D144" s="56"/>
      <c r="E144" s="56"/>
      <c r="F144" s="83">
        <f>SUM(F146)</f>
        <v>4000</v>
      </c>
      <c r="G144" s="83"/>
      <c r="H144" s="92"/>
      <c r="I144" s="91">
        <f t="shared" si="6"/>
        <v>4000</v>
      </c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91"/>
      <c r="AA144" s="83">
        <f t="shared" si="7"/>
        <v>4000</v>
      </c>
      <c r="AB144" s="91"/>
      <c r="AC144" s="83">
        <f t="shared" si="8"/>
        <v>4000</v>
      </c>
      <c r="AD144" s="91"/>
      <c r="AE144" s="91">
        <f t="shared" si="9"/>
        <v>4000</v>
      </c>
    </row>
    <row r="145" spans="1:31" ht="29.25" hidden="1" customHeight="1">
      <c r="A145" s="48" t="s">
        <v>16</v>
      </c>
      <c r="B145" s="119">
        <v>460</v>
      </c>
      <c r="C145" s="57" t="s">
        <v>323</v>
      </c>
      <c r="D145" s="58" t="s">
        <v>234</v>
      </c>
      <c r="E145" s="58"/>
      <c r="F145" s="59">
        <f>F146</f>
        <v>4000</v>
      </c>
      <c r="G145" s="59"/>
      <c r="H145" s="92"/>
      <c r="I145" s="92">
        <f t="shared" si="6"/>
        <v>4000</v>
      </c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91"/>
      <c r="AA145" s="83">
        <f t="shared" ref="AA145:AA209" si="13">I145+Z145</f>
        <v>4000</v>
      </c>
      <c r="AB145" s="91"/>
      <c r="AC145" s="83">
        <f t="shared" ref="AC145:AC209" si="14">AA145+AB145</f>
        <v>4000</v>
      </c>
      <c r="AD145" s="91"/>
      <c r="AE145" s="91">
        <f t="shared" ref="AE145:AE210" si="15">AC145+AD145</f>
        <v>4000</v>
      </c>
    </row>
    <row r="146" spans="1:31" ht="35.25" hidden="1" customHeight="1">
      <c r="A146" s="48" t="s">
        <v>176</v>
      </c>
      <c r="B146" s="119">
        <v>460</v>
      </c>
      <c r="C146" s="57" t="s">
        <v>323</v>
      </c>
      <c r="D146" s="58" t="s">
        <v>358</v>
      </c>
      <c r="E146" s="58"/>
      <c r="F146" s="59">
        <f>SUM(F147)</f>
        <v>4000</v>
      </c>
      <c r="G146" s="59"/>
      <c r="H146" s="92"/>
      <c r="I146" s="92">
        <f t="shared" ref="I146:I200" si="16">F146+H146</f>
        <v>4000</v>
      </c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91"/>
      <c r="AA146" s="83">
        <f t="shared" si="13"/>
        <v>4000</v>
      </c>
      <c r="AB146" s="91"/>
      <c r="AC146" s="83">
        <f t="shared" si="14"/>
        <v>4000</v>
      </c>
      <c r="AD146" s="91"/>
      <c r="AE146" s="91">
        <f t="shared" si="15"/>
        <v>4000</v>
      </c>
    </row>
    <row r="147" spans="1:31" ht="33.75" hidden="1" customHeight="1">
      <c r="A147" s="48" t="s">
        <v>200</v>
      </c>
      <c r="B147" s="119">
        <v>460</v>
      </c>
      <c r="C147" s="57" t="s">
        <v>323</v>
      </c>
      <c r="D147" s="58" t="s">
        <v>359</v>
      </c>
      <c r="E147" s="58"/>
      <c r="F147" s="59">
        <f>SUM(F148)</f>
        <v>4000</v>
      </c>
      <c r="G147" s="59"/>
      <c r="H147" s="92"/>
      <c r="I147" s="92">
        <f t="shared" si="16"/>
        <v>4000</v>
      </c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91"/>
      <c r="AA147" s="83">
        <f t="shared" si="13"/>
        <v>4000</v>
      </c>
      <c r="AB147" s="91"/>
      <c r="AC147" s="83">
        <f t="shared" si="14"/>
        <v>4000</v>
      </c>
      <c r="AD147" s="91"/>
      <c r="AE147" s="91">
        <f t="shared" si="15"/>
        <v>4000</v>
      </c>
    </row>
    <row r="148" spans="1:31" ht="24.95" hidden="1" customHeight="1">
      <c r="A148" s="48" t="s">
        <v>81</v>
      </c>
      <c r="B148" s="119">
        <v>460</v>
      </c>
      <c r="C148" s="57" t="s">
        <v>323</v>
      </c>
      <c r="D148" s="58" t="s">
        <v>359</v>
      </c>
      <c r="E148" s="58" t="s">
        <v>477</v>
      </c>
      <c r="F148" s="59">
        <v>4000</v>
      </c>
      <c r="G148" s="59"/>
      <c r="H148" s="92"/>
      <c r="I148" s="92">
        <f t="shared" si="16"/>
        <v>4000</v>
      </c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91"/>
      <c r="AA148" s="83">
        <f t="shared" si="13"/>
        <v>4000</v>
      </c>
      <c r="AB148" s="91"/>
      <c r="AC148" s="83">
        <f t="shared" si="14"/>
        <v>4000</v>
      </c>
      <c r="AD148" s="91"/>
      <c r="AE148" s="91">
        <f t="shared" si="15"/>
        <v>4000</v>
      </c>
    </row>
    <row r="149" spans="1:31" ht="35.25" hidden="1" customHeight="1">
      <c r="A149" s="47" t="s">
        <v>166</v>
      </c>
      <c r="B149" s="33">
        <v>460</v>
      </c>
      <c r="C149" s="55" t="s">
        <v>321</v>
      </c>
      <c r="D149" s="56"/>
      <c r="E149" s="56"/>
      <c r="F149" s="83">
        <f>SUM(F150)</f>
        <v>0</v>
      </c>
      <c r="G149" s="83"/>
      <c r="H149" s="92"/>
      <c r="I149" s="92">
        <f t="shared" si="16"/>
        <v>0</v>
      </c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91"/>
      <c r="AA149" s="83">
        <f t="shared" si="13"/>
        <v>0</v>
      </c>
      <c r="AB149" s="91"/>
      <c r="AC149" s="83">
        <f t="shared" si="14"/>
        <v>0</v>
      </c>
      <c r="AD149" s="91"/>
      <c r="AE149" s="91">
        <f t="shared" si="15"/>
        <v>0</v>
      </c>
    </row>
    <row r="150" spans="1:31" ht="32.25" hidden="1" customHeight="1">
      <c r="A150" s="196" t="s">
        <v>103</v>
      </c>
      <c r="B150" s="33">
        <v>460</v>
      </c>
      <c r="C150" s="55" t="s">
        <v>322</v>
      </c>
      <c r="D150" s="56"/>
      <c r="E150" s="56"/>
      <c r="F150" s="83">
        <f>SUM(F153)</f>
        <v>0</v>
      </c>
      <c r="G150" s="83"/>
      <c r="H150" s="92"/>
      <c r="I150" s="92">
        <f t="shared" si="16"/>
        <v>0</v>
      </c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91"/>
      <c r="AA150" s="83">
        <f t="shared" si="13"/>
        <v>0</v>
      </c>
      <c r="AB150" s="91"/>
      <c r="AC150" s="83">
        <f t="shared" si="14"/>
        <v>0</v>
      </c>
      <c r="AD150" s="91"/>
      <c r="AE150" s="91">
        <f t="shared" si="15"/>
        <v>0</v>
      </c>
    </row>
    <row r="151" spans="1:31" ht="25.5" hidden="1" customHeight="1">
      <c r="A151" s="47" t="s">
        <v>16</v>
      </c>
      <c r="B151" s="33">
        <v>460</v>
      </c>
      <c r="C151" s="55" t="s">
        <v>322</v>
      </c>
      <c r="D151" s="56" t="s">
        <v>234</v>
      </c>
      <c r="E151" s="56"/>
      <c r="F151" s="83">
        <f t="shared" ref="F151:F153" si="17">SUM(F152)</f>
        <v>0</v>
      </c>
      <c r="G151" s="83"/>
      <c r="H151" s="92"/>
      <c r="I151" s="92">
        <f t="shared" si="16"/>
        <v>0</v>
      </c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91"/>
      <c r="AA151" s="83">
        <f t="shared" si="13"/>
        <v>0</v>
      </c>
      <c r="AB151" s="91"/>
      <c r="AC151" s="83">
        <f t="shared" si="14"/>
        <v>0</v>
      </c>
      <c r="AD151" s="91"/>
      <c r="AE151" s="91">
        <f t="shared" si="15"/>
        <v>0</v>
      </c>
    </row>
    <row r="152" spans="1:31" ht="26.25" hidden="1" customHeight="1">
      <c r="A152" s="196" t="s">
        <v>281</v>
      </c>
      <c r="B152" s="33">
        <v>460</v>
      </c>
      <c r="C152" s="55" t="s">
        <v>322</v>
      </c>
      <c r="D152" s="56" t="s">
        <v>360</v>
      </c>
      <c r="E152" s="56"/>
      <c r="F152" s="83">
        <f t="shared" si="17"/>
        <v>0</v>
      </c>
      <c r="G152" s="83"/>
      <c r="H152" s="92"/>
      <c r="I152" s="92">
        <f t="shared" si="16"/>
        <v>0</v>
      </c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91"/>
      <c r="AA152" s="83">
        <f t="shared" si="13"/>
        <v>0</v>
      </c>
      <c r="AB152" s="91"/>
      <c r="AC152" s="83">
        <f t="shared" si="14"/>
        <v>0</v>
      </c>
      <c r="AD152" s="91"/>
      <c r="AE152" s="91">
        <f t="shared" si="15"/>
        <v>0</v>
      </c>
    </row>
    <row r="153" spans="1:31" ht="24" hidden="1" customHeight="1">
      <c r="A153" s="200" t="s">
        <v>151</v>
      </c>
      <c r="B153" s="119">
        <v>460</v>
      </c>
      <c r="C153" s="57" t="s">
        <v>322</v>
      </c>
      <c r="D153" s="58" t="s">
        <v>361</v>
      </c>
      <c r="E153" s="58"/>
      <c r="F153" s="59">
        <f t="shared" si="17"/>
        <v>0</v>
      </c>
      <c r="G153" s="59"/>
      <c r="H153" s="92"/>
      <c r="I153" s="92">
        <f t="shared" si="16"/>
        <v>0</v>
      </c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91"/>
      <c r="AA153" s="83">
        <f t="shared" si="13"/>
        <v>0</v>
      </c>
      <c r="AB153" s="91"/>
      <c r="AC153" s="83">
        <f t="shared" si="14"/>
        <v>0</v>
      </c>
      <c r="AD153" s="91"/>
      <c r="AE153" s="91">
        <f t="shared" si="15"/>
        <v>0</v>
      </c>
    </row>
    <row r="154" spans="1:31" ht="21.75" hidden="1" customHeight="1">
      <c r="A154" s="48" t="s">
        <v>281</v>
      </c>
      <c r="B154" s="119">
        <v>460</v>
      </c>
      <c r="C154" s="57" t="s">
        <v>322</v>
      </c>
      <c r="D154" s="58" t="s">
        <v>361</v>
      </c>
      <c r="E154" s="58" t="s">
        <v>79</v>
      </c>
      <c r="F154" s="59">
        <v>0</v>
      </c>
      <c r="G154" s="59"/>
      <c r="H154" s="92"/>
      <c r="I154" s="92">
        <f t="shared" si="16"/>
        <v>0</v>
      </c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91"/>
      <c r="AA154" s="83">
        <f t="shared" si="13"/>
        <v>0</v>
      </c>
      <c r="AB154" s="91"/>
      <c r="AC154" s="83">
        <f t="shared" si="14"/>
        <v>0</v>
      </c>
      <c r="AD154" s="91"/>
      <c r="AE154" s="91">
        <f t="shared" si="15"/>
        <v>0</v>
      </c>
    </row>
    <row r="155" spans="1:31" ht="59.25" hidden="1" customHeight="1">
      <c r="A155" s="196" t="s">
        <v>168</v>
      </c>
      <c r="B155" s="33">
        <v>460</v>
      </c>
      <c r="C155" s="55" t="s">
        <v>167</v>
      </c>
      <c r="D155" s="56"/>
      <c r="E155" s="56"/>
      <c r="F155" s="83">
        <f>SUM(F157)+F168</f>
        <v>33984</v>
      </c>
      <c r="G155" s="83">
        <f t="shared" ref="G155:H155" si="18">SUM(G157)+G168</f>
        <v>0</v>
      </c>
      <c r="H155" s="83">
        <f t="shared" si="18"/>
        <v>5000</v>
      </c>
      <c r="I155" s="91">
        <f>F155+H155+G155</f>
        <v>38984</v>
      </c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91">
        <f>Z168</f>
        <v>760</v>
      </c>
      <c r="AA155" s="83">
        <f t="shared" si="13"/>
        <v>39744</v>
      </c>
      <c r="AB155" s="91"/>
      <c r="AC155" s="83">
        <f t="shared" si="14"/>
        <v>39744</v>
      </c>
      <c r="AD155" s="91"/>
      <c r="AE155" s="91">
        <f t="shared" si="15"/>
        <v>39744</v>
      </c>
    </row>
    <row r="156" spans="1:31" ht="43.5" hidden="1" customHeight="1">
      <c r="A156" s="204" t="s">
        <v>277</v>
      </c>
      <c r="B156" s="33">
        <v>460</v>
      </c>
      <c r="C156" s="55" t="s">
        <v>104</v>
      </c>
      <c r="D156" s="56"/>
      <c r="E156" s="56"/>
      <c r="F156" s="83">
        <f>F157</f>
        <v>33984</v>
      </c>
      <c r="G156" s="83">
        <f t="shared" ref="G156:H156" si="19">G157</f>
        <v>0</v>
      </c>
      <c r="H156" s="83">
        <f t="shared" si="19"/>
        <v>0</v>
      </c>
      <c r="I156" s="91">
        <f t="shared" si="16"/>
        <v>33984</v>
      </c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91"/>
      <c r="AA156" s="83">
        <f t="shared" si="13"/>
        <v>33984</v>
      </c>
      <c r="AB156" s="91"/>
      <c r="AC156" s="83">
        <f t="shared" si="14"/>
        <v>33984</v>
      </c>
      <c r="AD156" s="91"/>
      <c r="AE156" s="91">
        <f t="shared" si="15"/>
        <v>33984</v>
      </c>
    </row>
    <row r="157" spans="1:31" ht="26.25" hidden="1" customHeight="1">
      <c r="A157" s="47" t="s">
        <v>16</v>
      </c>
      <c r="B157" s="33">
        <v>460</v>
      </c>
      <c r="C157" s="55" t="s">
        <v>104</v>
      </c>
      <c r="D157" s="56" t="s">
        <v>234</v>
      </c>
      <c r="E157" s="56"/>
      <c r="F157" s="83">
        <f>SUM(F158,F163)</f>
        <v>33984</v>
      </c>
      <c r="G157" s="83"/>
      <c r="H157" s="92"/>
      <c r="I157" s="91">
        <f t="shared" si="16"/>
        <v>33984</v>
      </c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91"/>
      <c r="AA157" s="83">
        <f t="shared" si="13"/>
        <v>33984</v>
      </c>
      <c r="AB157" s="91"/>
      <c r="AC157" s="83">
        <f t="shared" si="14"/>
        <v>33984</v>
      </c>
      <c r="AD157" s="91"/>
      <c r="AE157" s="91">
        <f t="shared" si="15"/>
        <v>33984</v>
      </c>
    </row>
    <row r="158" spans="1:31" ht="28.5" hidden="1" customHeight="1">
      <c r="A158" s="196" t="s">
        <v>69</v>
      </c>
      <c r="B158" s="33">
        <v>460</v>
      </c>
      <c r="C158" s="55" t="s">
        <v>104</v>
      </c>
      <c r="D158" s="56" t="s">
        <v>252</v>
      </c>
      <c r="E158" s="56"/>
      <c r="F158" s="83">
        <f>SUM(F159,F161)</f>
        <v>23365.8</v>
      </c>
      <c r="G158" s="83"/>
      <c r="H158" s="92"/>
      <c r="I158" s="91">
        <f t="shared" si="16"/>
        <v>23365.8</v>
      </c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91"/>
      <c r="AA158" s="83">
        <f t="shared" si="13"/>
        <v>23365.8</v>
      </c>
      <c r="AB158" s="91"/>
      <c r="AC158" s="83">
        <f t="shared" si="14"/>
        <v>23365.8</v>
      </c>
      <c r="AD158" s="91"/>
      <c r="AE158" s="91">
        <f t="shared" si="15"/>
        <v>23365.8</v>
      </c>
    </row>
    <row r="159" spans="1:31" ht="41.25" hidden="1" customHeight="1">
      <c r="A159" s="50" t="s">
        <v>72</v>
      </c>
      <c r="B159" s="119">
        <v>460</v>
      </c>
      <c r="C159" s="57" t="s">
        <v>104</v>
      </c>
      <c r="D159" s="58" t="s">
        <v>444</v>
      </c>
      <c r="E159" s="58"/>
      <c r="F159" s="84">
        <f>F160</f>
        <v>1498.8</v>
      </c>
      <c r="G159" s="84"/>
      <c r="H159" s="92"/>
      <c r="I159" s="92">
        <f t="shared" si="16"/>
        <v>1498.8</v>
      </c>
      <c r="J159" s="180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91"/>
      <c r="AA159" s="83">
        <f t="shared" si="13"/>
        <v>1498.8</v>
      </c>
      <c r="AB159" s="91"/>
      <c r="AC159" s="83">
        <f t="shared" si="14"/>
        <v>1498.8</v>
      </c>
      <c r="AD159" s="91"/>
      <c r="AE159" s="91">
        <f t="shared" si="15"/>
        <v>1498.8</v>
      </c>
    </row>
    <row r="160" spans="1:31" ht="24.75" hidden="1" customHeight="1">
      <c r="A160" s="50" t="s">
        <v>310</v>
      </c>
      <c r="B160" s="119">
        <v>460</v>
      </c>
      <c r="C160" s="57" t="s">
        <v>104</v>
      </c>
      <c r="D160" s="58" t="s">
        <v>444</v>
      </c>
      <c r="E160" s="58" t="s">
        <v>309</v>
      </c>
      <c r="F160" s="87">
        <v>1498.8</v>
      </c>
      <c r="G160" s="87"/>
      <c r="H160" s="92"/>
      <c r="I160" s="92">
        <f t="shared" si="16"/>
        <v>1498.8</v>
      </c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91"/>
      <c r="AA160" s="83">
        <f t="shared" si="13"/>
        <v>1498.8</v>
      </c>
      <c r="AB160" s="91"/>
      <c r="AC160" s="83">
        <f t="shared" si="14"/>
        <v>1498.8</v>
      </c>
      <c r="AD160" s="91"/>
      <c r="AE160" s="91">
        <f t="shared" si="15"/>
        <v>1498.8</v>
      </c>
    </row>
    <row r="161" spans="1:31" ht="39" hidden="1" customHeight="1">
      <c r="A161" s="205" t="s">
        <v>583</v>
      </c>
      <c r="B161" s="119">
        <v>460</v>
      </c>
      <c r="C161" s="186" t="s">
        <v>104</v>
      </c>
      <c r="D161" s="63" t="s">
        <v>362</v>
      </c>
      <c r="E161" s="63"/>
      <c r="F161" s="59">
        <f>SUM(F162)</f>
        <v>21867</v>
      </c>
      <c r="G161" s="59"/>
      <c r="H161" s="92"/>
      <c r="I161" s="92">
        <f t="shared" si="16"/>
        <v>21867</v>
      </c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91"/>
      <c r="AA161" s="83">
        <f t="shared" si="13"/>
        <v>21867</v>
      </c>
      <c r="AB161" s="91"/>
      <c r="AC161" s="83">
        <f t="shared" si="14"/>
        <v>21867</v>
      </c>
      <c r="AD161" s="91"/>
      <c r="AE161" s="91">
        <f t="shared" si="15"/>
        <v>21867</v>
      </c>
    </row>
    <row r="162" spans="1:31" ht="24" hidden="1" customHeight="1">
      <c r="A162" s="50" t="s">
        <v>310</v>
      </c>
      <c r="B162" s="119">
        <v>460</v>
      </c>
      <c r="C162" s="186" t="s">
        <v>104</v>
      </c>
      <c r="D162" s="63" t="s">
        <v>362</v>
      </c>
      <c r="E162" s="63" t="s">
        <v>309</v>
      </c>
      <c r="F162" s="87">
        <v>21867</v>
      </c>
      <c r="G162" s="87"/>
      <c r="H162" s="92"/>
      <c r="I162" s="92">
        <f t="shared" si="16"/>
        <v>21867</v>
      </c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91"/>
      <c r="AA162" s="83">
        <f t="shared" si="13"/>
        <v>21867</v>
      </c>
      <c r="AB162" s="91"/>
      <c r="AC162" s="83">
        <f t="shared" si="14"/>
        <v>21867</v>
      </c>
      <c r="AD162" s="91"/>
      <c r="AE162" s="91">
        <f t="shared" si="15"/>
        <v>21867</v>
      </c>
    </row>
    <row r="163" spans="1:31" ht="24.75" hidden="1" customHeight="1">
      <c r="A163" s="196" t="s">
        <v>75</v>
      </c>
      <c r="B163" s="33">
        <v>460</v>
      </c>
      <c r="C163" s="55" t="s">
        <v>104</v>
      </c>
      <c r="D163" s="56" t="s">
        <v>337</v>
      </c>
      <c r="E163" s="56"/>
      <c r="F163" s="83">
        <f>SUM(F164,F166)</f>
        <v>10618.2</v>
      </c>
      <c r="G163" s="83"/>
      <c r="H163" s="92"/>
      <c r="I163" s="92">
        <f t="shared" si="16"/>
        <v>10618.2</v>
      </c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91"/>
      <c r="AA163" s="83">
        <f t="shared" si="13"/>
        <v>10618.2</v>
      </c>
      <c r="AB163" s="91"/>
      <c r="AC163" s="83">
        <f t="shared" si="14"/>
        <v>10618.2</v>
      </c>
      <c r="AD163" s="91"/>
      <c r="AE163" s="91">
        <f t="shared" si="15"/>
        <v>10618.2</v>
      </c>
    </row>
    <row r="164" spans="1:31" ht="40.5" hidden="1" customHeight="1">
      <c r="A164" s="50" t="s">
        <v>71</v>
      </c>
      <c r="B164" s="119">
        <v>460</v>
      </c>
      <c r="C164" s="57" t="s">
        <v>104</v>
      </c>
      <c r="D164" s="58" t="s">
        <v>445</v>
      </c>
      <c r="E164" s="58"/>
      <c r="F164" s="59">
        <f>F165</f>
        <v>2485.1999999999998</v>
      </c>
      <c r="G164" s="59"/>
      <c r="H164" s="92"/>
      <c r="I164" s="92">
        <f t="shared" si="16"/>
        <v>2485.1999999999998</v>
      </c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91"/>
      <c r="AA164" s="83">
        <f t="shared" si="13"/>
        <v>2485.1999999999998</v>
      </c>
      <c r="AB164" s="91"/>
      <c r="AC164" s="83">
        <f t="shared" si="14"/>
        <v>2485.1999999999998</v>
      </c>
      <c r="AD164" s="91"/>
      <c r="AE164" s="91">
        <f t="shared" si="15"/>
        <v>2485.1999999999998</v>
      </c>
    </row>
    <row r="165" spans="1:31" ht="24" hidden="1" customHeight="1">
      <c r="A165" s="50" t="s">
        <v>310</v>
      </c>
      <c r="B165" s="119">
        <v>460</v>
      </c>
      <c r="C165" s="57" t="s">
        <v>104</v>
      </c>
      <c r="D165" s="58" t="s">
        <v>445</v>
      </c>
      <c r="E165" s="58" t="s">
        <v>309</v>
      </c>
      <c r="F165" s="59">
        <v>2485.1999999999998</v>
      </c>
      <c r="G165" s="59"/>
      <c r="H165" s="92"/>
      <c r="I165" s="92">
        <f t="shared" si="16"/>
        <v>2485.1999999999998</v>
      </c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91"/>
      <c r="AA165" s="83">
        <f t="shared" si="13"/>
        <v>2485.1999999999998</v>
      </c>
      <c r="AB165" s="91"/>
      <c r="AC165" s="83">
        <f t="shared" si="14"/>
        <v>2485.1999999999998</v>
      </c>
      <c r="AD165" s="91"/>
      <c r="AE165" s="91">
        <f t="shared" si="15"/>
        <v>2485.1999999999998</v>
      </c>
    </row>
    <row r="166" spans="1:31" ht="43.5" hidden="1" customHeight="1">
      <c r="A166" s="205" t="s">
        <v>584</v>
      </c>
      <c r="B166" s="119">
        <v>460</v>
      </c>
      <c r="C166" s="186" t="s">
        <v>104</v>
      </c>
      <c r="D166" s="63" t="s">
        <v>365</v>
      </c>
      <c r="E166" s="63"/>
      <c r="F166" s="59">
        <f>SUM(F167)</f>
        <v>8133</v>
      </c>
      <c r="G166" s="59"/>
      <c r="H166" s="92"/>
      <c r="I166" s="92">
        <f t="shared" si="16"/>
        <v>8133</v>
      </c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91"/>
      <c r="AA166" s="83">
        <f t="shared" si="13"/>
        <v>8133</v>
      </c>
      <c r="AB166" s="91"/>
      <c r="AC166" s="83">
        <f t="shared" si="14"/>
        <v>8133</v>
      </c>
      <c r="AD166" s="91"/>
      <c r="AE166" s="91">
        <f t="shared" si="15"/>
        <v>8133</v>
      </c>
    </row>
    <row r="167" spans="1:31" ht="24" hidden="1" customHeight="1">
      <c r="A167" s="50" t="s">
        <v>310</v>
      </c>
      <c r="B167" s="119">
        <v>460</v>
      </c>
      <c r="C167" s="186" t="s">
        <v>104</v>
      </c>
      <c r="D167" s="63" t="s">
        <v>363</v>
      </c>
      <c r="E167" s="63" t="s">
        <v>309</v>
      </c>
      <c r="F167" s="87">
        <v>8133</v>
      </c>
      <c r="G167" s="87"/>
      <c r="H167" s="92"/>
      <c r="I167" s="92">
        <f t="shared" si="16"/>
        <v>8133</v>
      </c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91"/>
      <c r="AA167" s="83">
        <f t="shared" si="13"/>
        <v>8133</v>
      </c>
      <c r="AB167" s="91"/>
      <c r="AC167" s="83">
        <f t="shared" si="14"/>
        <v>8133</v>
      </c>
      <c r="AD167" s="91"/>
      <c r="AE167" s="91">
        <f t="shared" si="15"/>
        <v>8133</v>
      </c>
    </row>
    <row r="168" spans="1:31" ht="24.95" hidden="1" customHeight="1">
      <c r="A168" s="206" t="s">
        <v>640</v>
      </c>
      <c r="B168" s="33">
        <v>460</v>
      </c>
      <c r="C168" s="187">
        <v>1403</v>
      </c>
      <c r="D168" s="60"/>
      <c r="E168" s="60"/>
      <c r="F168" s="88">
        <v>0</v>
      </c>
      <c r="G168" s="88"/>
      <c r="H168" s="91">
        <f>H170+H169</f>
        <v>5000</v>
      </c>
      <c r="I168" s="91">
        <f t="shared" si="16"/>
        <v>5000</v>
      </c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91">
        <f>Z169</f>
        <v>760</v>
      </c>
      <c r="AA168" s="83">
        <f t="shared" si="13"/>
        <v>5760</v>
      </c>
      <c r="AB168" s="91"/>
      <c r="AC168" s="83">
        <f t="shared" si="14"/>
        <v>5760</v>
      </c>
      <c r="AD168" s="91"/>
      <c r="AE168" s="91">
        <f t="shared" si="15"/>
        <v>5760</v>
      </c>
    </row>
    <row r="169" spans="1:31" ht="24.95" hidden="1" customHeight="1">
      <c r="A169" s="207" t="s">
        <v>641</v>
      </c>
      <c r="B169" s="119">
        <v>460</v>
      </c>
      <c r="C169" s="63" t="s">
        <v>639</v>
      </c>
      <c r="D169" s="63" t="s">
        <v>638</v>
      </c>
      <c r="E169" s="63" t="s">
        <v>642</v>
      </c>
      <c r="F169" s="88"/>
      <c r="G169" s="88"/>
      <c r="H169" s="92">
        <v>1000</v>
      </c>
      <c r="I169" s="92">
        <f t="shared" si="16"/>
        <v>1000</v>
      </c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92">
        <v>760</v>
      </c>
      <c r="AA169" s="83">
        <f t="shared" si="13"/>
        <v>1760</v>
      </c>
      <c r="AB169" s="92"/>
      <c r="AC169" s="83">
        <f t="shared" si="14"/>
        <v>1760</v>
      </c>
      <c r="AD169" s="92"/>
      <c r="AE169" s="91">
        <f t="shared" si="15"/>
        <v>1760</v>
      </c>
    </row>
    <row r="170" spans="1:31" ht="24.95" hidden="1" customHeight="1">
      <c r="A170" s="207" t="s">
        <v>757</v>
      </c>
      <c r="B170" s="119">
        <v>460</v>
      </c>
      <c r="C170" s="63" t="s">
        <v>639</v>
      </c>
      <c r="D170" s="63" t="s">
        <v>758</v>
      </c>
      <c r="E170" s="63" t="s">
        <v>642</v>
      </c>
      <c r="F170" s="87">
        <v>0</v>
      </c>
      <c r="G170" s="87"/>
      <c r="H170" s="92">
        <v>4000</v>
      </c>
      <c r="I170" s="92">
        <f t="shared" si="16"/>
        <v>4000</v>
      </c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92"/>
      <c r="AA170" s="83">
        <f t="shared" si="13"/>
        <v>4000</v>
      </c>
      <c r="AB170" s="92"/>
      <c r="AC170" s="83">
        <f t="shared" si="14"/>
        <v>4000</v>
      </c>
      <c r="AD170" s="92"/>
      <c r="AE170" s="91">
        <f t="shared" si="15"/>
        <v>4000</v>
      </c>
    </row>
    <row r="171" spans="1:31" ht="44.25" customHeight="1">
      <c r="A171" s="47" t="s">
        <v>182</v>
      </c>
      <c r="B171" s="82">
        <v>461</v>
      </c>
      <c r="C171" s="57"/>
      <c r="D171" s="63"/>
      <c r="E171" s="63"/>
      <c r="F171" s="88">
        <f>SUM(F172)</f>
        <v>9147</v>
      </c>
      <c r="G171" s="88"/>
      <c r="H171" s="88">
        <f>SUM(H172)</f>
        <v>0</v>
      </c>
      <c r="I171" s="91">
        <f t="shared" si="16"/>
        <v>9147</v>
      </c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91">
        <f t="shared" ref="Z171:Z176" si="20">Z172</f>
        <v>150</v>
      </c>
      <c r="AA171" s="83">
        <f t="shared" si="13"/>
        <v>9297</v>
      </c>
      <c r="AB171" s="91">
        <f>AB188</f>
        <v>1689.6</v>
      </c>
      <c r="AC171" s="83">
        <f t="shared" si="14"/>
        <v>10986.6</v>
      </c>
      <c r="AD171" s="91">
        <f>AD172</f>
        <v>218.7</v>
      </c>
      <c r="AE171" s="91">
        <f t="shared" si="15"/>
        <v>11205.300000000001</v>
      </c>
    </row>
    <row r="172" spans="1:31" ht="25.5" customHeight="1">
      <c r="A172" s="47" t="s">
        <v>159</v>
      </c>
      <c r="B172" s="82">
        <v>461</v>
      </c>
      <c r="C172" s="125" t="s">
        <v>160</v>
      </c>
      <c r="D172" s="63"/>
      <c r="E172" s="63"/>
      <c r="F172" s="88">
        <f>SUM(F173,F183)</f>
        <v>9147</v>
      </c>
      <c r="G172" s="88"/>
      <c r="H172" s="92"/>
      <c r="I172" s="91">
        <f t="shared" si="16"/>
        <v>9147</v>
      </c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91">
        <f t="shared" si="20"/>
        <v>150</v>
      </c>
      <c r="AA172" s="83">
        <f t="shared" si="13"/>
        <v>9297</v>
      </c>
      <c r="AB172" s="91"/>
      <c r="AC172" s="83">
        <f t="shared" si="14"/>
        <v>9297</v>
      </c>
      <c r="AD172" s="91">
        <f>AD173</f>
        <v>218.7</v>
      </c>
      <c r="AE172" s="91">
        <f t="shared" si="15"/>
        <v>9515.7000000000007</v>
      </c>
    </row>
    <row r="173" spans="1:31" ht="28.5" customHeight="1">
      <c r="A173" s="47" t="s">
        <v>269</v>
      </c>
      <c r="B173" s="82">
        <v>461</v>
      </c>
      <c r="C173" s="55" t="s">
        <v>326</v>
      </c>
      <c r="D173" s="56"/>
      <c r="E173" s="60"/>
      <c r="F173" s="88">
        <f>SUM(F174)</f>
        <v>6147</v>
      </c>
      <c r="G173" s="88"/>
      <c r="H173" s="92"/>
      <c r="I173" s="91">
        <f t="shared" si="16"/>
        <v>6147</v>
      </c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91">
        <f t="shared" si="20"/>
        <v>150</v>
      </c>
      <c r="AA173" s="83">
        <f t="shared" si="13"/>
        <v>6297</v>
      </c>
      <c r="AB173" s="91"/>
      <c r="AC173" s="83">
        <f t="shared" si="14"/>
        <v>6297</v>
      </c>
      <c r="AD173" s="91">
        <f>AD174</f>
        <v>218.7</v>
      </c>
      <c r="AE173" s="91">
        <f t="shared" si="15"/>
        <v>6515.7</v>
      </c>
    </row>
    <row r="174" spans="1:31" ht="28.5" customHeight="1">
      <c r="A174" s="47" t="s">
        <v>266</v>
      </c>
      <c r="B174" s="82">
        <v>461</v>
      </c>
      <c r="C174" s="55" t="s">
        <v>326</v>
      </c>
      <c r="D174" s="56" t="s">
        <v>224</v>
      </c>
      <c r="E174" s="56"/>
      <c r="F174" s="83">
        <f>SUM(F175)</f>
        <v>6147</v>
      </c>
      <c r="G174" s="83"/>
      <c r="H174" s="92"/>
      <c r="I174" s="91">
        <f t="shared" si="16"/>
        <v>6147</v>
      </c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91">
        <f t="shared" si="20"/>
        <v>150</v>
      </c>
      <c r="AA174" s="83">
        <f t="shared" si="13"/>
        <v>6297</v>
      </c>
      <c r="AB174" s="91"/>
      <c r="AC174" s="83">
        <f t="shared" si="14"/>
        <v>6297</v>
      </c>
      <c r="AD174" s="91">
        <f>AD175</f>
        <v>218.7</v>
      </c>
      <c r="AE174" s="91">
        <f t="shared" si="15"/>
        <v>6515.7</v>
      </c>
    </row>
    <row r="175" spans="1:31" ht="39.75" customHeight="1">
      <c r="A175" s="48" t="s">
        <v>140</v>
      </c>
      <c r="B175" s="121">
        <v>461</v>
      </c>
      <c r="C175" s="57" t="s">
        <v>326</v>
      </c>
      <c r="D175" s="58" t="s">
        <v>253</v>
      </c>
      <c r="E175" s="58"/>
      <c r="F175" s="59">
        <f>SUM(F176,F180)</f>
        <v>6147</v>
      </c>
      <c r="G175" s="59"/>
      <c r="H175" s="92"/>
      <c r="I175" s="92">
        <f t="shared" si="16"/>
        <v>6147</v>
      </c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92">
        <f>Z178</f>
        <v>150</v>
      </c>
      <c r="AA175" s="83">
        <f t="shared" si="13"/>
        <v>6297</v>
      </c>
      <c r="AB175" s="92"/>
      <c r="AC175" s="83">
        <f t="shared" si="14"/>
        <v>6297</v>
      </c>
      <c r="AD175" s="92">
        <f>AD179</f>
        <v>218.7</v>
      </c>
      <c r="AE175" s="91">
        <f t="shared" si="15"/>
        <v>6515.7</v>
      </c>
    </row>
    <row r="176" spans="1:31" ht="36" customHeight="1">
      <c r="A176" s="48" t="s">
        <v>190</v>
      </c>
      <c r="B176" s="121">
        <v>461</v>
      </c>
      <c r="C176" s="57" t="s">
        <v>326</v>
      </c>
      <c r="D176" s="58" t="s">
        <v>254</v>
      </c>
      <c r="E176" s="58"/>
      <c r="F176" s="59">
        <f>SUM(F177)</f>
        <v>5212</v>
      </c>
      <c r="G176" s="59"/>
      <c r="H176" s="92"/>
      <c r="I176" s="92">
        <f t="shared" si="16"/>
        <v>5212</v>
      </c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92">
        <f t="shared" si="20"/>
        <v>0</v>
      </c>
      <c r="AA176" s="83">
        <f t="shared" si="13"/>
        <v>5212</v>
      </c>
      <c r="AB176" s="92"/>
      <c r="AC176" s="83">
        <f t="shared" si="14"/>
        <v>5212</v>
      </c>
      <c r="AD176" s="92"/>
      <c r="AE176" s="91">
        <f t="shared" si="15"/>
        <v>5212</v>
      </c>
    </row>
    <row r="177" spans="1:31" ht="30" customHeight="1">
      <c r="A177" s="48" t="s">
        <v>192</v>
      </c>
      <c r="B177" s="121">
        <v>461</v>
      </c>
      <c r="C177" s="57" t="s">
        <v>326</v>
      </c>
      <c r="D177" s="58" t="s">
        <v>254</v>
      </c>
      <c r="E177" s="58" t="s">
        <v>191</v>
      </c>
      <c r="F177" s="59">
        <v>5212</v>
      </c>
      <c r="G177" s="59"/>
      <c r="H177" s="92"/>
      <c r="I177" s="92">
        <f t="shared" si="16"/>
        <v>5212</v>
      </c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92"/>
      <c r="AA177" s="83">
        <f t="shared" si="13"/>
        <v>5212</v>
      </c>
      <c r="AB177" s="92"/>
      <c r="AC177" s="83">
        <f t="shared" si="14"/>
        <v>5212</v>
      </c>
      <c r="AD177" s="92"/>
      <c r="AE177" s="91">
        <f t="shared" si="15"/>
        <v>5212</v>
      </c>
    </row>
    <row r="178" spans="1:31" ht="36.75" customHeight="1">
      <c r="A178" s="48" t="s">
        <v>772</v>
      </c>
      <c r="B178" s="121">
        <v>461</v>
      </c>
      <c r="C178" s="57" t="s">
        <v>326</v>
      </c>
      <c r="D178" s="58" t="s">
        <v>775</v>
      </c>
      <c r="E178" s="58" t="s">
        <v>191</v>
      </c>
      <c r="F178" s="59"/>
      <c r="G178" s="59"/>
      <c r="H178" s="92"/>
      <c r="I178" s="92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92">
        <v>150</v>
      </c>
      <c r="AA178" s="83">
        <f t="shared" si="13"/>
        <v>150</v>
      </c>
      <c r="AB178" s="92"/>
      <c r="AC178" s="83">
        <f t="shared" si="14"/>
        <v>150</v>
      </c>
      <c r="AD178" s="92"/>
      <c r="AE178" s="91">
        <f t="shared" si="15"/>
        <v>150</v>
      </c>
    </row>
    <row r="179" spans="1:31" ht="36.75" customHeight="1">
      <c r="A179" s="48" t="s">
        <v>804</v>
      </c>
      <c r="B179" s="121">
        <v>461</v>
      </c>
      <c r="C179" s="57" t="s">
        <v>326</v>
      </c>
      <c r="D179" s="58" t="s">
        <v>808</v>
      </c>
      <c r="E179" s="58"/>
      <c r="F179" s="59"/>
      <c r="G179" s="59"/>
      <c r="H179" s="92"/>
      <c r="I179" s="92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92"/>
      <c r="AA179" s="83"/>
      <c r="AB179" s="92"/>
      <c r="AC179" s="83"/>
      <c r="AD179" s="92">
        <v>218.7</v>
      </c>
      <c r="AE179" s="91">
        <f t="shared" si="15"/>
        <v>218.7</v>
      </c>
    </row>
    <row r="180" spans="1:31" ht="33" customHeight="1">
      <c r="A180" s="48" t="s">
        <v>193</v>
      </c>
      <c r="B180" s="121">
        <v>461</v>
      </c>
      <c r="C180" s="57" t="s">
        <v>326</v>
      </c>
      <c r="D180" s="58" t="s">
        <v>255</v>
      </c>
      <c r="E180" s="58"/>
      <c r="F180" s="59">
        <f>SUM(F181:F182)</f>
        <v>935</v>
      </c>
      <c r="G180" s="59"/>
      <c r="H180" s="92"/>
      <c r="I180" s="92">
        <f t="shared" si="16"/>
        <v>935</v>
      </c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92"/>
      <c r="AA180" s="83">
        <f t="shared" si="13"/>
        <v>935</v>
      </c>
      <c r="AB180" s="92"/>
      <c r="AC180" s="83">
        <f t="shared" si="14"/>
        <v>935</v>
      </c>
      <c r="AD180" s="92"/>
      <c r="AE180" s="91">
        <f t="shared" si="15"/>
        <v>935</v>
      </c>
    </row>
    <row r="181" spans="1:31" ht="34.5" customHeight="1">
      <c r="A181" s="48" t="s">
        <v>188</v>
      </c>
      <c r="B181" s="121">
        <v>461</v>
      </c>
      <c r="C181" s="57" t="s">
        <v>326</v>
      </c>
      <c r="D181" s="58" t="s">
        <v>255</v>
      </c>
      <c r="E181" s="58" t="s">
        <v>187</v>
      </c>
      <c r="F181" s="59">
        <v>900</v>
      </c>
      <c r="G181" s="59"/>
      <c r="H181" s="92"/>
      <c r="I181" s="92">
        <f t="shared" si="16"/>
        <v>900</v>
      </c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92"/>
      <c r="AA181" s="83">
        <f t="shared" si="13"/>
        <v>900</v>
      </c>
      <c r="AB181" s="92"/>
      <c r="AC181" s="83">
        <f t="shared" si="14"/>
        <v>900</v>
      </c>
      <c r="AD181" s="92"/>
      <c r="AE181" s="91">
        <f t="shared" si="15"/>
        <v>900</v>
      </c>
    </row>
    <row r="182" spans="1:31" ht="40.5" customHeight="1">
      <c r="A182" s="48" t="s">
        <v>30</v>
      </c>
      <c r="B182" s="121">
        <v>461</v>
      </c>
      <c r="C182" s="57" t="s">
        <v>326</v>
      </c>
      <c r="D182" s="58" t="s">
        <v>255</v>
      </c>
      <c r="E182" s="58" t="s">
        <v>203</v>
      </c>
      <c r="F182" s="59">
        <v>35</v>
      </c>
      <c r="G182" s="59"/>
      <c r="H182" s="92"/>
      <c r="I182" s="92">
        <f t="shared" si="16"/>
        <v>35</v>
      </c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92"/>
      <c r="AA182" s="83">
        <f t="shared" si="13"/>
        <v>35</v>
      </c>
      <c r="AB182" s="92"/>
      <c r="AC182" s="83">
        <f t="shared" si="14"/>
        <v>35</v>
      </c>
      <c r="AD182" s="92"/>
      <c r="AE182" s="91">
        <f t="shared" si="15"/>
        <v>35</v>
      </c>
    </row>
    <row r="183" spans="1:31" ht="25.5" hidden="1" customHeight="1">
      <c r="A183" s="198" t="s">
        <v>50</v>
      </c>
      <c r="B183" s="122">
        <v>461</v>
      </c>
      <c r="C183" s="123" t="s">
        <v>304</v>
      </c>
      <c r="D183" s="58"/>
      <c r="E183" s="58"/>
      <c r="F183" s="83">
        <f>F184</f>
        <v>3000</v>
      </c>
      <c r="G183" s="83"/>
      <c r="H183" s="92"/>
      <c r="I183" s="92">
        <f t="shared" si="16"/>
        <v>3000</v>
      </c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92"/>
      <c r="AA183" s="83">
        <f t="shared" si="13"/>
        <v>3000</v>
      </c>
      <c r="AB183" s="92"/>
      <c r="AC183" s="83">
        <f t="shared" si="14"/>
        <v>3000</v>
      </c>
      <c r="AD183" s="92"/>
      <c r="AE183" s="91">
        <f t="shared" si="15"/>
        <v>3000</v>
      </c>
    </row>
    <row r="184" spans="1:31" ht="42" hidden="1" customHeight="1">
      <c r="A184" s="198" t="s">
        <v>662</v>
      </c>
      <c r="B184" s="82">
        <v>461</v>
      </c>
      <c r="C184" s="55" t="s">
        <v>304</v>
      </c>
      <c r="D184" s="56" t="s">
        <v>256</v>
      </c>
      <c r="E184" s="56"/>
      <c r="F184" s="83">
        <f t="shared" ref="F184:F186" si="21">SUM(F185)</f>
        <v>3000</v>
      </c>
      <c r="G184" s="83"/>
      <c r="H184" s="92"/>
      <c r="I184" s="92">
        <f t="shared" si="16"/>
        <v>3000</v>
      </c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92"/>
      <c r="AA184" s="83">
        <f t="shared" si="13"/>
        <v>3000</v>
      </c>
      <c r="AB184" s="92"/>
      <c r="AC184" s="83">
        <f t="shared" si="14"/>
        <v>3000</v>
      </c>
      <c r="AD184" s="92"/>
      <c r="AE184" s="91">
        <f t="shared" si="15"/>
        <v>3000</v>
      </c>
    </row>
    <row r="185" spans="1:31" ht="32.25" hidden="1" customHeight="1">
      <c r="A185" s="48" t="s">
        <v>376</v>
      </c>
      <c r="B185" s="121">
        <v>461</v>
      </c>
      <c r="C185" s="57" t="s">
        <v>304</v>
      </c>
      <c r="D185" s="58" t="s">
        <v>393</v>
      </c>
      <c r="E185" s="58"/>
      <c r="F185" s="59">
        <f t="shared" si="21"/>
        <v>3000</v>
      </c>
      <c r="G185" s="59"/>
      <c r="H185" s="92"/>
      <c r="I185" s="92">
        <f t="shared" si="16"/>
        <v>3000</v>
      </c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92"/>
      <c r="AA185" s="83">
        <f t="shared" si="13"/>
        <v>3000</v>
      </c>
      <c r="AB185" s="92"/>
      <c r="AC185" s="83">
        <f t="shared" si="14"/>
        <v>3000</v>
      </c>
      <c r="AD185" s="92"/>
      <c r="AE185" s="91">
        <f t="shared" si="15"/>
        <v>3000</v>
      </c>
    </row>
    <row r="186" spans="1:31" ht="32.25" hidden="1" customHeight="1">
      <c r="A186" s="49" t="s">
        <v>205</v>
      </c>
      <c r="B186" s="121">
        <v>461</v>
      </c>
      <c r="C186" s="57" t="s">
        <v>304</v>
      </c>
      <c r="D186" s="58" t="s">
        <v>394</v>
      </c>
      <c r="E186" s="58"/>
      <c r="F186" s="59">
        <f t="shared" si="21"/>
        <v>3000</v>
      </c>
      <c r="G186" s="59"/>
      <c r="H186" s="92"/>
      <c r="I186" s="92">
        <f t="shared" si="16"/>
        <v>3000</v>
      </c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92"/>
      <c r="AA186" s="83">
        <f t="shared" si="13"/>
        <v>3000</v>
      </c>
      <c r="AB186" s="92"/>
      <c r="AC186" s="83">
        <f t="shared" si="14"/>
        <v>3000</v>
      </c>
      <c r="AD186" s="92"/>
      <c r="AE186" s="91">
        <f t="shared" si="15"/>
        <v>3000</v>
      </c>
    </row>
    <row r="187" spans="1:31" ht="31.5" hidden="1" customHeight="1">
      <c r="A187" s="49" t="s">
        <v>188</v>
      </c>
      <c r="B187" s="121">
        <v>461</v>
      </c>
      <c r="C187" s="57" t="s">
        <v>304</v>
      </c>
      <c r="D187" s="58" t="s">
        <v>394</v>
      </c>
      <c r="E187" s="58" t="s">
        <v>187</v>
      </c>
      <c r="F187" s="59">
        <v>3000</v>
      </c>
      <c r="G187" s="59"/>
      <c r="H187" s="92"/>
      <c r="I187" s="92">
        <f t="shared" si="16"/>
        <v>3000</v>
      </c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92"/>
      <c r="AA187" s="83">
        <f t="shared" si="13"/>
        <v>3000</v>
      </c>
      <c r="AB187" s="92"/>
      <c r="AC187" s="83">
        <f t="shared" si="14"/>
        <v>3000</v>
      </c>
      <c r="AD187" s="92"/>
      <c r="AE187" s="91">
        <f t="shared" si="15"/>
        <v>3000</v>
      </c>
    </row>
    <row r="188" spans="1:31" ht="56.25" hidden="1" customHeight="1" thickBot="1">
      <c r="A188" s="47" t="s">
        <v>659</v>
      </c>
      <c r="B188" s="82">
        <v>461</v>
      </c>
      <c r="C188" s="76"/>
      <c r="D188" s="56" t="s">
        <v>260</v>
      </c>
      <c r="E188" s="56"/>
      <c r="F188" s="83"/>
      <c r="G188" s="83"/>
      <c r="H188" s="91"/>
      <c r="I188" s="91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91"/>
      <c r="AA188" s="83"/>
      <c r="AB188" s="91">
        <f>AB189</f>
        <v>1689.6</v>
      </c>
      <c r="AC188" s="83">
        <f t="shared" si="14"/>
        <v>1689.6</v>
      </c>
      <c r="AD188" s="91"/>
      <c r="AE188" s="91">
        <f t="shared" si="15"/>
        <v>1689.6</v>
      </c>
    </row>
    <row r="189" spans="1:31" ht="31.5" hidden="1" customHeight="1" thickBot="1">
      <c r="A189" s="208" t="s">
        <v>732</v>
      </c>
      <c r="B189" s="126">
        <v>461</v>
      </c>
      <c r="C189" s="76" t="s">
        <v>729</v>
      </c>
      <c r="D189" s="58"/>
      <c r="E189" s="58"/>
      <c r="F189" s="59"/>
      <c r="G189" s="59"/>
      <c r="H189" s="92"/>
      <c r="I189" s="92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92"/>
      <c r="AA189" s="83"/>
      <c r="AB189" s="92">
        <f>AB190</f>
        <v>1689.6</v>
      </c>
      <c r="AC189" s="83">
        <f t="shared" si="14"/>
        <v>1689.6</v>
      </c>
      <c r="AD189" s="92"/>
      <c r="AE189" s="91">
        <f t="shared" si="15"/>
        <v>1689.6</v>
      </c>
    </row>
    <row r="190" spans="1:31" ht="31.5" hidden="1" customHeight="1">
      <c r="A190" s="48" t="s">
        <v>760</v>
      </c>
      <c r="B190" s="127">
        <v>461</v>
      </c>
      <c r="C190" s="109" t="s">
        <v>729</v>
      </c>
      <c r="D190" s="58" t="s">
        <v>759</v>
      </c>
      <c r="E190" s="58"/>
      <c r="F190" s="93"/>
      <c r="G190" s="93">
        <v>1689.6</v>
      </c>
      <c r="H190" s="92"/>
      <c r="I190" s="92">
        <f t="shared" ref="I190:I191" si="22">F190+H190+G190</f>
        <v>1689.6</v>
      </c>
      <c r="J190" s="176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92"/>
      <c r="AA190" s="83"/>
      <c r="AB190" s="92">
        <f>AB191</f>
        <v>1689.6</v>
      </c>
      <c r="AC190" s="83">
        <f t="shared" si="14"/>
        <v>1689.6</v>
      </c>
      <c r="AD190" s="92"/>
      <c r="AE190" s="91">
        <f t="shared" si="15"/>
        <v>1689.6</v>
      </c>
    </row>
    <row r="191" spans="1:31" ht="31.5" hidden="1" customHeight="1">
      <c r="A191" s="48" t="s">
        <v>188</v>
      </c>
      <c r="B191" s="127">
        <v>461</v>
      </c>
      <c r="C191" s="109" t="s">
        <v>729</v>
      </c>
      <c r="D191" s="58" t="s">
        <v>759</v>
      </c>
      <c r="E191" s="58" t="s">
        <v>187</v>
      </c>
      <c r="F191" s="93"/>
      <c r="G191" s="93">
        <v>1689.6</v>
      </c>
      <c r="H191" s="92"/>
      <c r="I191" s="92">
        <f t="shared" si="22"/>
        <v>1689.6</v>
      </c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92"/>
      <c r="AA191" s="83"/>
      <c r="AB191" s="92">
        <v>1689.6</v>
      </c>
      <c r="AC191" s="83">
        <f t="shared" si="14"/>
        <v>1689.6</v>
      </c>
      <c r="AD191" s="92"/>
      <c r="AE191" s="91">
        <f t="shared" si="15"/>
        <v>1689.6</v>
      </c>
    </row>
    <row r="192" spans="1:31" ht="30" customHeight="1">
      <c r="A192" s="47" t="s">
        <v>204</v>
      </c>
      <c r="B192" s="33">
        <v>463</v>
      </c>
      <c r="C192" s="57"/>
      <c r="D192" s="58"/>
      <c r="E192" s="58"/>
      <c r="F192" s="83">
        <f t="shared" ref="F192:H194" si="23">F193</f>
        <v>6352</v>
      </c>
      <c r="G192" s="83"/>
      <c r="H192" s="83">
        <f t="shared" si="23"/>
        <v>0</v>
      </c>
      <c r="I192" s="91">
        <f t="shared" si="16"/>
        <v>6352</v>
      </c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92"/>
      <c r="AA192" s="83">
        <f t="shared" si="13"/>
        <v>6352</v>
      </c>
      <c r="AB192" s="92"/>
      <c r="AC192" s="83">
        <f t="shared" si="14"/>
        <v>6352</v>
      </c>
      <c r="AD192" s="92"/>
      <c r="AE192" s="91">
        <f t="shared" si="15"/>
        <v>6352</v>
      </c>
    </row>
    <row r="193" spans="1:31" ht="32.25" hidden="1" customHeight="1">
      <c r="A193" s="196" t="s">
        <v>157</v>
      </c>
      <c r="B193" s="33">
        <v>463</v>
      </c>
      <c r="C193" s="55" t="s">
        <v>158</v>
      </c>
      <c r="D193" s="56"/>
      <c r="E193" s="56"/>
      <c r="F193" s="83">
        <f t="shared" si="23"/>
        <v>6352</v>
      </c>
      <c r="G193" s="83"/>
      <c r="H193" s="92"/>
      <c r="I193" s="92">
        <f t="shared" si="16"/>
        <v>6352</v>
      </c>
      <c r="J193" s="176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92"/>
      <c r="AA193" s="83">
        <f t="shared" si="13"/>
        <v>6352</v>
      </c>
      <c r="AB193" s="92"/>
      <c r="AC193" s="83">
        <f t="shared" si="14"/>
        <v>6352</v>
      </c>
      <c r="AD193" s="92"/>
      <c r="AE193" s="91">
        <f t="shared" si="15"/>
        <v>6352</v>
      </c>
    </row>
    <row r="194" spans="1:31" ht="40.5" hidden="1" customHeight="1">
      <c r="A194" s="196" t="s">
        <v>149</v>
      </c>
      <c r="B194" s="33">
        <v>463</v>
      </c>
      <c r="C194" s="55" t="s">
        <v>189</v>
      </c>
      <c r="D194" s="56"/>
      <c r="E194" s="56"/>
      <c r="F194" s="83">
        <f t="shared" si="23"/>
        <v>6352</v>
      </c>
      <c r="G194" s="83"/>
      <c r="H194" s="92"/>
      <c r="I194" s="92">
        <f t="shared" si="16"/>
        <v>6352</v>
      </c>
      <c r="J194" s="176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92"/>
      <c r="AA194" s="83">
        <f t="shared" si="13"/>
        <v>6352</v>
      </c>
      <c r="AB194" s="92"/>
      <c r="AC194" s="83">
        <f t="shared" si="14"/>
        <v>6352</v>
      </c>
      <c r="AD194" s="92"/>
      <c r="AE194" s="91">
        <f t="shared" si="15"/>
        <v>6352</v>
      </c>
    </row>
    <row r="195" spans="1:31" ht="47.25" hidden="1" customHeight="1">
      <c r="A195" s="196" t="s">
        <v>652</v>
      </c>
      <c r="B195" s="33">
        <v>463</v>
      </c>
      <c r="C195" s="56" t="s">
        <v>189</v>
      </c>
      <c r="D195" s="56" t="s">
        <v>257</v>
      </c>
      <c r="E195" s="58"/>
      <c r="F195" s="59">
        <f>SUM(F197)</f>
        <v>6352</v>
      </c>
      <c r="G195" s="59"/>
      <c r="H195" s="92"/>
      <c r="I195" s="92">
        <f t="shared" si="16"/>
        <v>6352</v>
      </c>
      <c r="J195" s="176"/>
      <c r="K195" s="176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92"/>
      <c r="AA195" s="83">
        <f t="shared" si="13"/>
        <v>6352</v>
      </c>
      <c r="AB195" s="92"/>
      <c r="AC195" s="83">
        <f t="shared" si="14"/>
        <v>6352</v>
      </c>
      <c r="AD195" s="92"/>
      <c r="AE195" s="91">
        <f t="shared" si="15"/>
        <v>6352</v>
      </c>
    </row>
    <row r="196" spans="1:31" ht="32.25" hidden="1" customHeight="1">
      <c r="A196" s="197" t="s">
        <v>374</v>
      </c>
      <c r="B196" s="119">
        <v>463</v>
      </c>
      <c r="C196" s="58" t="s">
        <v>189</v>
      </c>
      <c r="D196" s="58" t="s">
        <v>381</v>
      </c>
      <c r="E196" s="58"/>
      <c r="F196" s="59">
        <f>SUM(F197)</f>
        <v>6352</v>
      </c>
      <c r="G196" s="59"/>
      <c r="H196" s="92"/>
      <c r="I196" s="92">
        <f t="shared" si="16"/>
        <v>6352</v>
      </c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92"/>
      <c r="AA196" s="83">
        <f t="shared" si="13"/>
        <v>6352</v>
      </c>
      <c r="AB196" s="92"/>
      <c r="AC196" s="83">
        <f t="shared" si="14"/>
        <v>6352</v>
      </c>
      <c r="AD196" s="92"/>
      <c r="AE196" s="91">
        <f t="shared" si="15"/>
        <v>6352</v>
      </c>
    </row>
    <row r="197" spans="1:31" ht="33" hidden="1" customHeight="1">
      <c r="A197" s="195" t="s">
        <v>175</v>
      </c>
      <c r="B197" s="119">
        <v>463</v>
      </c>
      <c r="C197" s="58" t="s">
        <v>189</v>
      </c>
      <c r="D197" s="58" t="s">
        <v>382</v>
      </c>
      <c r="E197" s="58"/>
      <c r="F197" s="59">
        <f>SUM(F198,F199,F200)</f>
        <v>6352</v>
      </c>
      <c r="G197" s="59"/>
      <c r="H197" s="92"/>
      <c r="I197" s="92">
        <f t="shared" si="16"/>
        <v>6352</v>
      </c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92"/>
      <c r="AA197" s="83">
        <f t="shared" si="13"/>
        <v>6352</v>
      </c>
      <c r="AB197" s="92"/>
      <c r="AC197" s="83">
        <f t="shared" si="14"/>
        <v>6352</v>
      </c>
      <c r="AD197" s="92"/>
      <c r="AE197" s="91">
        <f t="shared" si="15"/>
        <v>6352</v>
      </c>
    </row>
    <row r="198" spans="1:31" ht="23.25" hidden="1" customHeight="1">
      <c r="A198" s="48" t="s">
        <v>145</v>
      </c>
      <c r="B198" s="119">
        <v>463</v>
      </c>
      <c r="C198" s="58" t="s">
        <v>189</v>
      </c>
      <c r="D198" s="58" t="s">
        <v>382</v>
      </c>
      <c r="E198" s="58" t="s">
        <v>142</v>
      </c>
      <c r="F198" s="59">
        <v>5010</v>
      </c>
      <c r="G198" s="59"/>
      <c r="H198" s="92"/>
      <c r="I198" s="92">
        <f t="shared" si="16"/>
        <v>5010</v>
      </c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92"/>
      <c r="AA198" s="83">
        <f t="shared" si="13"/>
        <v>5010</v>
      </c>
      <c r="AB198" s="92"/>
      <c r="AC198" s="83">
        <f t="shared" si="14"/>
        <v>5010</v>
      </c>
      <c r="AD198" s="92"/>
      <c r="AE198" s="91">
        <f t="shared" si="15"/>
        <v>5010</v>
      </c>
    </row>
    <row r="199" spans="1:31" ht="31.5" hidden="1" customHeight="1">
      <c r="A199" s="48" t="s">
        <v>188</v>
      </c>
      <c r="B199" s="119">
        <v>463</v>
      </c>
      <c r="C199" s="63" t="s">
        <v>189</v>
      </c>
      <c r="D199" s="58" t="s">
        <v>382</v>
      </c>
      <c r="E199" s="63" t="s">
        <v>187</v>
      </c>
      <c r="F199" s="87">
        <v>1322</v>
      </c>
      <c r="G199" s="87"/>
      <c r="H199" s="92"/>
      <c r="I199" s="92">
        <f t="shared" si="16"/>
        <v>1322</v>
      </c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92"/>
      <c r="AA199" s="83">
        <f t="shared" si="13"/>
        <v>1322</v>
      </c>
      <c r="AB199" s="92"/>
      <c r="AC199" s="83">
        <f t="shared" si="14"/>
        <v>1322</v>
      </c>
      <c r="AD199" s="92"/>
      <c r="AE199" s="91">
        <f t="shared" si="15"/>
        <v>1322</v>
      </c>
    </row>
    <row r="200" spans="1:31" ht="27.75" hidden="1" customHeight="1">
      <c r="A200" s="48" t="s">
        <v>30</v>
      </c>
      <c r="B200" s="121">
        <v>463</v>
      </c>
      <c r="C200" s="63" t="s">
        <v>189</v>
      </c>
      <c r="D200" s="58" t="s">
        <v>382</v>
      </c>
      <c r="E200" s="58" t="s">
        <v>203</v>
      </c>
      <c r="F200" s="87">
        <v>20</v>
      </c>
      <c r="G200" s="87"/>
      <c r="H200" s="92"/>
      <c r="I200" s="92">
        <f t="shared" si="16"/>
        <v>20</v>
      </c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92"/>
      <c r="AA200" s="83">
        <f t="shared" si="13"/>
        <v>20</v>
      </c>
      <c r="AB200" s="92"/>
      <c r="AC200" s="83">
        <f t="shared" si="14"/>
        <v>20</v>
      </c>
      <c r="AD200" s="92"/>
      <c r="AE200" s="91">
        <f t="shared" si="15"/>
        <v>20</v>
      </c>
    </row>
    <row r="201" spans="1:31" ht="57.75" customHeight="1">
      <c r="A201" s="188" t="s">
        <v>537</v>
      </c>
      <c r="B201" s="126">
        <v>464</v>
      </c>
      <c r="C201" s="189"/>
      <c r="D201" s="58"/>
      <c r="E201" s="63"/>
      <c r="F201" s="88">
        <f>F202+F212+F220</f>
        <v>92950</v>
      </c>
      <c r="G201" s="88">
        <f>G202+G212+G220</f>
        <v>31033.599999999999</v>
      </c>
      <c r="H201" s="88">
        <f>H202+H212+H220</f>
        <v>22728</v>
      </c>
      <c r="I201" s="91">
        <f>F201+H201+G201</f>
        <v>146711.6</v>
      </c>
      <c r="J201" s="176"/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92"/>
      <c r="AA201" s="83">
        <f t="shared" si="13"/>
        <v>146711.6</v>
      </c>
      <c r="AB201" s="91">
        <f>AB202+AB224</f>
        <v>310.40000000000009</v>
      </c>
      <c r="AC201" s="83">
        <f t="shared" si="14"/>
        <v>147022</v>
      </c>
      <c r="AD201" s="91">
        <f>AD202</f>
        <v>2253</v>
      </c>
      <c r="AE201" s="91">
        <f t="shared" si="15"/>
        <v>149275</v>
      </c>
    </row>
    <row r="202" spans="1:31" ht="26.25" customHeight="1">
      <c r="A202" s="47" t="s">
        <v>284</v>
      </c>
      <c r="B202" s="126">
        <v>464</v>
      </c>
      <c r="C202" s="118" t="s">
        <v>329</v>
      </c>
      <c r="D202" s="118"/>
      <c r="E202" s="64"/>
      <c r="F202" s="94">
        <f>F203</f>
        <v>25650</v>
      </c>
      <c r="G202" s="94"/>
      <c r="H202" s="94">
        <f>H203</f>
        <v>11072</v>
      </c>
      <c r="I202" s="91">
        <f t="shared" ref="I202:I209" si="24">F202+H202+G202</f>
        <v>36722</v>
      </c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92"/>
      <c r="AA202" s="83">
        <f t="shared" si="13"/>
        <v>36722</v>
      </c>
      <c r="AB202" s="91">
        <f>AB203</f>
        <v>2000</v>
      </c>
      <c r="AC202" s="83">
        <f t="shared" si="14"/>
        <v>38722</v>
      </c>
      <c r="AD202" s="91">
        <f>AD203</f>
        <v>2253</v>
      </c>
      <c r="AE202" s="91">
        <f t="shared" si="15"/>
        <v>40975</v>
      </c>
    </row>
    <row r="203" spans="1:31" ht="54.75" customHeight="1">
      <c r="A203" s="47" t="s">
        <v>659</v>
      </c>
      <c r="B203" s="126">
        <v>464</v>
      </c>
      <c r="C203" s="118" t="s">
        <v>329</v>
      </c>
      <c r="D203" s="64"/>
      <c r="E203" s="64"/>
      <c r="F203" s="94">
        <f>F204</f>
        <v>25650</v>
      </c>
      <c r="G203" s="94"/>
      <c r="H203" s="94">
        <f>H204</f>
        <v>11072</v>
      </c>
      <c r="I203" s="91">
        <f t="shared" si="24"/>
        <v>36722</v>
      </c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92"/>
      <c r="AA203" s="83">
        <f t="shared" si="13"/>
        <v>36722</v>
      </c>
      <c r="AB203" s="91">
        <f>AB204</f>
        <v>2000</v>
      </c>
      <c r="AC203" s="83">
        <f t="shared" si="14"/>
        <v>38722</v>
      </c>
      <c r="AD203" s="91">
        <f>AD210</f>
        <v>2253</v>
      </c>
      <c r="AE203" s="91">
        <f t="shared" si="15"/>
        <v>40975</v>
      </c>
    </row>
    <row r="204" spans="1:31" ht="27.75" customHeight="1">
      <c r="A204" s="48" t="s">
        <v>495</v>
      </c>
      <c r="B204" s="127">
        <v>464</v>
      </c>
      <c r="C204" s="111" t="s">
        <v>111</v>
      </c>
      <c r="D204" s="64" t="s">
        <v>400</v>
      </c>
      <c r="E204" s="64"/>
      <c r="F204" s="93">
        <f>F205+F208</f>
        <v>25650</v>
      </c>
      <c r="G204" s="93"/>
      <c r="H204" s="92">
        <f>H205</f>
        <v>11072</v>
      </c>
      <c r="I204" s="92">
        <f t="shared" si="24"/>
        <v>36722</v>
      </c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92"/>
      <c r="AA204" s="83">
        <f t="shared" si="13"/>
        <v>36722</v>
      </c>
      <c r="AB204" s="92">
        <f>AB205</f>
        <v>2000</v>
      </c>
      <c r="AC204" s="83">
        <f t="shared" si="14"/>
        <v>38722</v>
      </c>
      <c r="AD204" s="92"/>
      <c r="AE204" s="91">
        <f t="shared" si="15"/>
        <v>38722</v>
      </c>
    </row>
    <row r="205" spans="1:31" ht="31.5" customHeight="1">
      <c r="A205" s="50" t="s">
        <v>496</v>
      </c>
      <c r="B205" s="127">
        <v>464</v>
      </c>
      <c r="C205" s="111" t="s">
        <v>111</v>
      </c>
      <c r="D205" s="64" t="s">
        <v>401</v>
      </c>
      <c r="E205" s="64"/>
      <c r="F205" s="93">
        <f>F206+F207</f>
        <v>25150</v>
      </c>
      <c r="G205" s="93"/>
      <c r="H205" s="93">
        <f>H206+H207</f>
        <v>11072</v>
      </c>
      <c r="I205" s="92">
        <f t="shared" si="24"/>
        <v>36222</v>
      </c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92"/>
      <c r="AA205" s="83">
        <f t="shared" si="13"/>
        <v>36222</v>
      </c>
      <c r="AB205" s="92">
        <f>AB206</f>
        <v>2000</v>
      </c>
      <c r="AC205" s="83">
        <f t="shared" si="14"/>
        <v>38222</v>
      </c>
      <c r="AD205" s="92"/>
      <c r="AE205" s="91">
        <f t="shared" si="15"/>
        <v>38222</v>
      </c>
    </row>
    <row r="206" spans="1:31" ht="33" customHeight="1">
      <c r="A206" s="49" t="s">
        <v>188</v>
      </c>
      <c r="B206" s="127">
        <v>464</v>
      </c>
      <c r="C206" s="111" t="s">
        <v>111</v>
      </c>
      <c r="D206" s="64" t="s">
        <v>401</v>
      </c>
      <c r="E206" s="64" t="s">
        <v>710</v>
      </c>
      <c r="F206" s="93">
        <v>23350</v>
      </c>
      <c r="G206" s="93"/>
      <c r="H206" s="92">
        <v>10222</v>
      </c>
      <c r="I206" s="92">
        <f t="shared" si="24"/>
        <v>33572</v>
      </c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92"/>
      <c r="AA206" s="83">
        <f t="shared" si="13"/>
        <v>33572</v>
      </c>
      <c r="AB206" s="92">
        <v>2000</v>
      </c>
      <c r="AC206" s="83">
        <f t="shared" si="14"/>
        <v>35572</v>
      </c>
      <c r="AD206" s="92"/>
      <c r="AE206" s="91">
        <f t="shared" si="15"/>
        <v>35572</v>
      </c>
    </row>
    <row r="207" spans="1:31" ht="33" customHeight="1">
      <c r="A207" s="49" t="s">
        <v>188</v>
      </c>
      <c r="B207" s="121">
        <v>466</v>
      </c>
      <c r="C207" s="109" t="s">
        <v>111</v>
      </c>
      <c r="D207" s="58" t="s">
        <v>401</v>
      </c>
      <c r="E207" s="64" t="s">
        <v>528</v>
      </c>
      <c r="F207" s="93">
        <v>1800</v>
      </c>
      <c r="G207" s="93"/>
      <c r="H207" s="92">
        <v>850</v>
      </c>
      <c r="I207" s="92">
        <f t="shared" si="24"/>
        <v>2650</v>
      </c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92"/>
      <c r="AA207" s="83">
        <f t="shared" si="13"/>
        <v>2650</v>
      </c>
      <c r="AB207" s="92"/>
      <c r="AC207" s="83">
        <f t="shared" si="14"/>
        <v>2650</v>
      </c>
      <c r="AD207" s="92"/>
      <c r="AE207" s="91">
        <f t="shared" si="15"/>
        <v>2650</v>
      </c>
    </row>
    <row r="208" spans="1:31" ht="27" customHeight="1">
      <c r="A208" s="49" t="s">
        <v>205</v>
      </c>
      <c r="B208" s="127">
        <v>464</v>
      </c>
      <c r="C208" s="109" t="s">
        <v>111</v>
      </c>
      <c r="D208" s="58" t="s">
        <v>497</v>
      </c>
      <c r="E208" s="58"/>
      <c r="F208" s="59">
        <f>F209</f>
        <v>500</v>
      </c>
      <c r="G208" s="59"/>
      <c r="H208" s="92"/>
      <c r="I208" s="92">
        <f t="shared" si="24"/>
        <v>500</v>
      </c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92"/>
      <c r="AA208" s="83">
        <f t="shared" si="13"/>
        <v>500</v>
      </c>
      <c r="AB208" s="92"/>
      <c r="AC208" s="83">
        <f t="shared" si="14"/>
        <v>500</v>
      </c>
      <c r="AD208" s="92"/>
      <c r="AE208" s="91">
        <f t="shared" si="15"/>
        <v>500</v>
      </c>
    </row>
    <row r="209" spans="1:31" ht="30" customHeight="1">
      <c r="A209" s="49" t="s">
        <v>188</v>
      </c>
      <c r="B209" s="127">
        <v>464</v>
      </c>
      <c r="C209" s="109" t="s">
        <v>111</v>
      </c>
      <c r="D209" s="58" t="s">
        <v>497</v>
      </c>
      <c r="E209" s="58" t="s">
        <v>187</v>
      </c>
      <c r="F209" s="59">
        <v>500</v>
      </c>
      <c r="G209" s="59"/>
      <c r="H209" s="92"/>
      <c r="I209" s="92">
        <f t="shared" si="24"/>
        <v>500</v>
      </c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92"/>
      <c r="AA209" s="83">
        <f t="shared" si="13"/>
        <v>500</v>
      </c>
      <c r="AB209" s="92"/>
      <c r="AC209" s="83">
        <f t="shared" si="14"/>
        <v>500</v>
      </c>
      <c r="AD209" s="92"/>
      <c r="AE209" s="91">
        <f t="shared" si="15"/>
        <v>500</v>
      </c>
    </row>
    <row r="210" spans="1:31" ht="20.25" customHeight="1">
      <c r="A210" s="48" t="s">
        <v>814</v>
      </c>
      <c r="B210" s="127">
        <v>464</v>
      </c>
      <c r="C210" s="109" t="s">
        <v>111</v>
      </c>
      <c r="D210" s="58" t="s">
        <v>813</v>
      </c>
      <c r="E210" s="58" t="s">
        <v>187</v>
      </c>
      <c r="F210" s="59"/>
      <c r="G210" s="59"/>
      <c r="H210" s="92"/>
      <c r="I210" s="92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92"/>
      <c r="AA210" s="83"/>
      <c r="AB210" s="92"/>
      <c r="AC210" s="83"/>
      <c r="AD210" s="92">
        <v>2253</v>
      </c>
      <c r="AE210" s="91">
        <f t="shared" si="15"/>
        <v>2253</v>
      </c>
    </row>
    <row r="211" spans="1:31" ht="30" customHeight="1">
      <c r="A211" s="48" t="s">
        <v>188</v>
      </c>
      <c r="B211" s="127">
        <v>464</v>
      </c>
      <c r="C211" s="109" t="s">
        <v>111</v>
      </c>
      <c r="D211" s="58" t="s">
        <v>813</v>
      </c>
      <c r="E211" s="58" t="s">
        <v>187</v>
      </c>
      <c r="F211" s="59"/>
      <c r="G211" s="59"/>
      <c r="H211" s="92"/>
      <c r="I211" s="92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92"/>
      <c r="AA211" s="83"/>
      <c r="AB211" s="92"/>
      <c r="AC211" s="83"/>
      <c r="AD211" s="92">
        <v>2253</v>
      </c>
      <c r="AE211" s="91">
        <f t="shared" ref="AE211" si="25">AC211+AD211</f>
        <v>2253</v>
      </c>
    </row>
    <row r="212" spans="1:31" ht="19.5" customHeight="1">
      <c r="A212" s="51" t="s">
        <v>571</v>
      </c>
      <c r="B212" s="126">
        <v>464</v>
      </c>
      <c r="C212" s="76" t="s">
        <v>561</v>
      </c>
      <c r="D212" s="64"/>
      <c r="E212" s="64"/>
      <c r="F212" s="94">
        <f>F213+F216</f>
        <v>17300</v>
      </c>
      <c r="G212" s="94">
        <f>G213+G216</f>
        <v>4344</v>
      </c>
      <c r="H212" s="91">
        <f>H213</f>
        <v>1656</v>
      </c>
      <c r="I212" s="91">
        <f>F212+H212+G212</f>
        <v>23300</v>
      </c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92"/>
      <c r="AA212" s="83">
        <f t="shared" ref="AA212:AA279" si="26">I212+Z212</f>
        <v>23300</v>
      </c>
      <c r="AB212" s="92"/>
      <c r="AC212" s="83">
        <f t="shared" ref="AC212:AC277" si="27">AA212+AB212</f>
        <v>23300</v>
      </c>
      <c r="AD212" s="92"/>
      <c r="AE212" s="91">
        <f t="shared" ref="AE212:AE277" si="28">AC212+AD212</f>
        <v>23300</v>
      </c>
    </row>
    <row r="213" spans="1:31" ht="57.75" hidden="1" customHeight="1">
      <c r="A213" s="47" t="s">
        <v>659</v>
      </c>
      <c r="B213" s="127">
        <v>464</v>
      </c>
      <c r="C213" s="109" t="s">
        <v>561</v>
      </c>
      <c r="D213" s="58" t="s">
        <v>674</v>
      </c>
      <c r="E213" s="58"/>
      <c r="F213" s="94">
        <f>F214</f>
        <v>700</v>
      </c>
      <c r="G213" s="93">
        <f>G214</f>
        <v>4344</v>
      </c>
      <c r="H213" s="92">
        <f>H214</f>
        <v>1656</v>
      </c>
      <c r="I213" s="92">
        <f t="shared" ref="I213:I215" si="29">F213+H213+G213</f>
        <v>6700</v>
      </c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92"/>
      <c r="AA213" s="83">
        <f t="shared" si="26"/>
        <v>6700</v>
      </c>
      <c r="AB213" s="92"/>
      <c r="AC213" s="83">
        <f t="shared" si="27"/>
        <v>6700</v>
      </c>
      <c r="AD213" s="92"/>
      <c r="AE213" s="91">
        <f t="shared" si="28"/>
        <v>6700</v>
      </c>
    </row>
    <row r="214" spans="1:31" ht="32.25" hidden="1" customHeight="1">
      <c r="A214" s="49" t="s">
        <v>205</v>
      </c>
      <c r="B214" s="127">
        <v>464</v>
      </c>
      <c r="C214" s="109" t="s">
        <v>561</v>
      </c>
      <c r="D214" s="58" t="s">
        <v>497</v>
      </c>
      <c r="E214" s="58"/>
      <c r="F214" s="94">
        <f>F215</f>
        <v>700</v>
      </c>
      <c r="G214" s="93">
        <f>G215</f>
        <v>4344</v>
      </c>
      <c r="H214" s="92">
        <f>H215</f>
        <v>1656</v>
      </c>
      <c r="I214" s="92">
        <f t="shared" si="29"/>
        <v>6700</v>
      </c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92"/>
      <c r="AA214" s="83">
        <f t="shared" si="26"/>
        <v>6700</v>
      </c>
      <c r="AB214" s="92"/>
      <c r="AC214" s="83">
        <f t="shared" si="27"/>
        <v>6700</v>
      </c>
      <c r="AD214" s="92"/>
      <c r="AE214" s="91">
        <f t="shared" si="28"/>
        <v>6700</v>
      </c>
    </row>
    <row r="215" spans="1:31" ht="30.75" hidden="1" customHeight="1">
      <c r="A215" s="48" t="s">
        <v>188</v>
      </c>
      <c r="B215" s="127">
        <v>464</v>
      </c>
      <c r="C215" s="109" t="s">
        <v>561</v>
      </c>
      <c r="D215" s="58" t="s">
        <v>497</v>
      </c>
      <c r="E215" s="58" t="s">
        <v>187</v>
      </c>
      <c r="F215" s="94">
        <v>700</v>
      </c>
      <c r="G215" s="93">
        <v>4344</v>
      </c>
      <c r="H215" s="92">
        <v>1656</v>
      </c>
      <c r="I215" s="92">
        <f t="shared" si="29"/>
        <v>6700</v>
      </c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92"/>
      <c r="AA215" s="83">
        <f t="shared" si="26"/>
        <v>6700</v>
      </c>
      <c r="AB215" s="92"/>
      <c r="AC215" s="83">
        <f t="shared" si="27"/>
        <v>6700</v>
      </c>
      <c r="AD215" s="92"/>
      <c r="AE215" s="91">
        <f t="shared" si="28"/>
        <v>6700</v>
      </c>
    </row>
    <row r="216" spans="1:31" ht="37.5" hidden="1" customHeight="1">
      <c r="A216" s="47" t="s">
        <v>666</v>
      </c>
      <c r="B216" s="127">
        <v>464</v>
      </c>
      <c r="C216" s="109" t="s">
        <v>561</v>
      </c>
      <c r="D216" s="58" t="s">
        <v>569</v>
      </c>
      <c r="E216" s="58"/>
      <c r="F216" s="93">
        <f>F217</f>
        <v>16600</v>
      </c>
      <c r="G216" s="93"/>
      <c r="H216" s="92"/>
      <c r="I216" s="92">
        <f t="shared" ref="I216:I289" si="30">F216+H216</f>
        <v>16600</v>
      </c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92"/>
      <c r="AA216" s="83">
        <f t="shared" si="26"/>
        <v>16600</v>
      </c>
      <c r="AB216" s="92"/>
      <c r="AC216" s="83">
        <f t="shared" si="27"/>
        <v>16600</v>
      </c>
      <c r="AD216" s="92"/>
      <c r="AE216" s="91">
        <f t="shared" si="28"/>
        <v>16600</v>
      </c>
    </row>
    <row r="217" spans="1:31" ht="33.75" hidden="1" customHeight="1">
      <c r="A217" s="47" t="s">
        <v>560</v>
      </c>
      <c r="B217" s="127">
        <v>464</v>
      </c>
      <c r="C217" s="109" t="s">
        <v>561</v>
      </c>
      <c r="D217" s="58" t="s">
        <v>562</v>
      </c>
      <c r="E217" s="58"/>
      <c r="F217" s="93">
        <f>F218+F219</f>
        <v>16600</v>
      </c>
      <c r="G217" s="93"/>
      <c r="H217" s="92"/>
      <c r="I217" s="92">
        <f t="shared" si="30"/>
        <v>16600</v>
      </c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92"/>
      <c r="AA217" s="83">
        <f t="shared" si="26"/>
        <v>16600</v>
      </c>
      <c r="AB217" s="92"/>
      <c r="AC217" s="83">
        <f t="shared" si="27"/>
        <v>16600</v>
      </c>
      <c r="AD217" s="92"/>
      <c r="AE217" s="91">
        <f t="shared" si="28"/>
        <v>16600</v>
      </c>
    </row>
    <row r="218" spans="1:31" ht="41.25" hidden="1" customHeight="1">
      <c r="A218" s="48" t="s">
        <v>667</v>
      </c>
      <c r="B218" s="127">
        <v>464</v>
      </c>
      <c r="C218" s="109" t="s">
        <v>561</v>
      </c>
      <c r="D218" s="58" t="s">
        <v>562</v>
      </c>
      <c r="E218" s="58" t="s">
        <v>187</v>
      </c>
      <c r="F218" s="93">
        <v>1600</v>
      </c>
      <c r="G218" s="93"/>
      <c r="H218" s="92"/>
      <c r="I218" s="92">
        <f t="shared" si="30"/>
        <v>1600</v>
      </c>
      <c r="J218" s="176"/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  <c r="V218" s="176"/>
      <c r="W218" s="176"/>
      <c r="X218" s="176"/>
      <c r="Y218" s="176"/>
      <c r="Z218" s="92"/>
      <c r="AA218" s="83">
        <f t="shared" si="26"/>
        <v>1600</v>
      </c>
      <c r="AB218" s="92"/>
      <c r="AC218" s="83">
        <f t="shared" si="27"/>
        <v>1600</v>
      </c>
      <c r="AD218" s="92"/>
      <c r="AE218" s="91">
        <f t="shared" si="28"/>
        <v>1600</v>
      </c>
    </row>
    <row r="219" spans="1:31" ht="26.25" hidden="1" customHeight="1" thickBot="1">
      <c r="A219" s="48" t="s">
        <v>630</v>
      </c>
      <c r="B219" s="127">
        <v>464</v>
      </c>
      <c r="C219" s="109" t="s">
        <v>561</v>
      </c>
      <c r="D219" s="58" t="s">
        <v>562</v>
      </c>
      <c r="E219" s="58" t="s">
        <v>187</v>
      </c>
      <c r="F219" s="93">
        <v>15000</v>
      </c>
      <c r="G219" s="93"/>
      <c r="H219" s="92"/>
      <c r="I219" s="92">
        <f t="shared" si="30"/>
        <v>15000</v>
      </c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92"/>
      <c r="AA219" s="83">
        <f t="shared" si="26"/>
        <v>15000</v>
      </c>
      <c r="AB219" s="92"/>
      <c r="AC219" s="83">
        <f t="shared" si="27"/>
        <v>15000</v>
      </c>
      <c r="AD219" s="92"/>
      <c r="AE219" s="91">
        <f t="shared" si="28"/>
        <v>15000</v>
      </c>
    </row>
    <row r="220" spans="1:31" ht="32.25" hidden="1" customHeight="1" thickBot="1">
      <c r="A220" s="208" t="s">
        <v>732</v>
      </c>
      <c r="B220" s="126">
        <v>464</v>
      </c>
      <c r="C220" s="76" t="s">
        <v>729</v>
      </c>
      <c r="D220" s="58"/>
      <c r="E220" s="58"/>
      <c r="F220" s="94">
        <f>F221</f>
        <v>50000</v>
      </c>
      <c r="G220" s="94">
        <f>G221+G224</f>
        <v>26689.599999999999</v>
      </c>
      <c r="H220" s="94">
        <f>H221+H224</f>
        <v>10000</v>
      </c>
      <c r="I220" s="91">
        <f>F220+H220+G220</f>
        <v>86689.600000000006</v>
      </c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  <c r="Z220" s="92"/>
      <c r="AA220" s="83">
        <f t="shared" si="26"/>
        <v>86689.600000000006</v>
      </c>
      <c r="AB220" s="92"/>
      <c r="AC220" s="83">
        <f t="shared" si="27"/>
        <v>86689.600000000006</v>
      </c>
      <c r="AD220" s="92"/>
      <c r="AE220" s="91">
        <f t="shared" si="28"/>
        <v>86689.600000000006</v>
      </c>
    </row>
    <row r="221" spans="1:31" ht="26.25" hidden="1" customHeight="1">
      <c r="A221" s="47" t="s">
        <v>753</v>
      </c>
      <c r="B221" s="126">
        <v>464</v>
      </c>
      <c r="C221" s="76" t="s">
        <v>729</v>
      </c>
      <c r="D221" s="56" t="s">
        <v>720</v>
      </c>
      <c r="E221" s="56"/>
      <c r="F221" s="94">
        <f>F222</f>
        <v>50000</v>
      </c>
      <c r="G221" s="94">
        <f>G222</f>
        <v>25000</v>
      </c>
      <c r="H221" s="91">
        <f>H222+H223</f>
        <v>10000</v>
      </c>
      <c r="I221" s="91">
        <f t="shared" ref="I221:I225" si="31">F221+H221+G221</f>
        <v>85000</v>
      </c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  <c r="W221" s="176"/>
      <c r="X221" s="176"/>
      <c r="Y221" s="176"/>
      <c r="Z221" s="92"/>
      <c r="AA221" s="83">
        <f t="shared" si="26"/>
        <v>85000</v>
      </c>
      <c r="AB221" s="92"/>
      <c r="AC221" s="83">
        <f t="shared" si="27"/>
        <v>85000</v>
      </c>
      <c r="AD221" s="92"/>
      <c r="AE221" s="91">
        <f t="shared" si="28"/>
        <v>85000</v>
      </c>
    </row>
    <row r="222" spans="1:31" ht="46.5" hidden="1" customHeight="1">
      <c r="A222" s="48" t="s">
        <v>731</v>
      </c>
      <c r="B222" s="127">
        <v>464</v>
      </c>
      <c r="C222" s="109" t="s">
        <v>729</v>
      </c>
      <c r="D222" s="58" t="s">
        <v>730</v>
      </c>
      <c r="E222" s="58" t="s">
        <v>187</v>
      </c>
      <c r="F222" s="93">
        <v>50000</v>
      </c>
      <c r="G222" s="93">
        <v>25000</v>
      </c>
      <c r="H222" s="92"/>
      <c r="I222" s="92">
        <f t="shared" si="31"/>
        <v>75000</v>
      </c>
      <c r="J222" s="176"/>
      <c r="K222" s="176"/>
      <c r="L222" s="176"/>
      <c r="M222" s="176"/>
      <c r="N222" s="176"/>
      <c r="O222" s="176"/>
      <c r="P222" s="176"/>
      <c r="Q222" s="176"/>
      <c r="R222" s="176"/>
      <c r="S222" s="176"/>
      <c r="T222" s="176"/>
      <c r="U222" s="176"/>
      <c r="V222" s="176"/>
      <c r="W222" s="176"/>
      <c r="X222" s="176"/>
      <c r="Y222" s="176"/>
      <c r="Z222" s="92"/>
      <c r="AA222" s="83">
        <f t="shared" si="26"/>
        <v>75000</v>
      </c>
      <c r="AB222" s="92"/>
      <c r="AC222" s="83">
        <f t="shared" si="27"/>
        <v>75000</v>
      </c>
      <c r="AD222" s="92"/>
      <c r="AE222" s="91">
        <f t="shared" si="28"/>
        <v>75000</v>
      </c>
    </row>
    <row r="223" spans="1:31" ht="23.25" hidden="1" customHeight="1">
      <c r="A223" s="48" t="s">
        <v>751</v>
      </c>
      <c r="B223" s="127">
        <v>464</v>
      </c>
      <c r="C223" s="109" t="s">
        <v>729</v>
      </c>
      <c r="D223" s="58" t="s">
        <v>730</v>
      </c>
      <c r="E223" s="58" t="s">
        <v>187</v>
      </c>
      <c r="F223" s="93"/>
      <c r="G223" s="93"/>
      <c r="H223" s="92">
        <v>10000</v>
      </c>
      <c r="I223" s="92">
        <f t="shared" si="31"/>
        <v>10000</v>
      </c>
      <c r="J223" s="176"/>
      <c r="K223" s="176"/>
      <c r="L223" s="176"/>
      <c r="M223" s="176"/>
      <c r="N223" s="176"/>
      <c r="O223" s="176"/>
      <c r="P223" s="176"/>
      <c r="Q223" s="176"/>
      <c r="R223" s="176"/>
      <c r="S223" s="176"/>
      <c r="T223" s="176"/>
      <c r="U223" s="176"/>
      <c r="V223" s="176"/>
      <c r="W223" s="176"/>
      <c r="X223" s="176"/>
      <c r="Y223" s="176"/>
      <c r="Z223" s="92"/>
      <c r="AA223" s="83">
        <f t="shared" si="26"/>
        <v>10000</v>
      </c>
      <c r="AB223" s="92"/>
      <c r="AC223" s="83">
        <f t="shared" si="27"/>
        <v>10000</v>
      </c>
      <c r="AD223" s="92"/>
      <c r="AE223" s="91">
        <f t="shared" si="28"/>
        <v>10000</v>
      </c>
    </row>
    <row r="224" spans="1:31" ht="33" hidden="1" customHeight="1">
      <c r="A224" s="48" t="s">
        <v>760</v>
      </c>
      <c r="B224" s="127">
        <v>464</v>
      </c>
      <c r="C224" s="109" t="s">
        <v>729</v>
      </c>
      <c r="D224" s="58" t="s">
        <v>759</v>
      </c>
      <c r="E224" s="58"/>
      <c r="F224" s="93"/>
      <c r="G224" s="93">
        <v>1689.6</v>
      </c>
      <c r="H224" s="92"/>
      <c r="I224" s="92">
        <f t="shared" si="31"/>
        <v>1689.6</v>
      </c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6"/>
      <c r="V224" s="176"/>
      <c r="W224" s="176"/>
      <c r="X224" s="176"/>
      <c r="Y224" s="176"/>
      <c r="Z224" s="92"/>
      <c r="AA224" s="83">
        <f t="shared" si="26"/>
        <v>1689.6</v>
      </c>
      <c r="AB224" s="92">
        <f>AB225</f>
        <v>-1689.6</v>
      </c>
      <c r="AC224" s="83">
        <f t="shared" si="27"/>
        <v>0</v>
      </c>
      <c r="AD224" s="92"/>
      <c r="AE224" s="91">
        <f t="shared" si="28"/>
        <v>0</v>
      </c>
    </row>
    <row r="225" spans="1:31" ht="32.25" hidden="1" customHeight="1">
      <c r="A225" s="48" t="s">
        <v>188</v>
      </c>
      <c r="B225" s="127">
        <v>464</v>
      </c>
      <c r="C225" s="109" t="s">
        <v>729</v>
      </c>
      <c r="D225" s="58" t="s">
        <v>759</v>
      </c>
      <c r="E225" s="58" t="s">
        <v>187</v>
      </c>
      <c r="F225" s="93"/>
      <c r="G225" s="93">
        <v>1689.6</v>
      </c>
      <c r="H225" s="92"/>
      <c r="I225" s="92">
        <f t="shared" si="31"/>
        <v>1689.6</v>
      </c>
      <c r="J225" s="176"/>
      <c r="K225" s="176"/>
      <c r="L225" s="176"/>
      <c r="M225" s="176"/>
      <c r="N225" s="176"/>
      <c r="O225" s="176"/>
      <c r="P225" s="176"/>
      <c r="Q225" s="176"/>
      <c r="R225" s="176"/>
      <c r="S225" s="176"/>
      <c r="T225" s="176"/>
      <c r="U225" s="176"/>
      <c r="V225" s="176"/>
      <c r="W225" s="176"/>
      <c r="X225" s="176"/>
      <c r="Y225" s="176"/>
      <c r="Z225" s="92"/>
      <c r="AA225" s="83">
        <f t="shared" si="26"/>
        <v>1689.6</v>
      </c>
      <c r="AB225" s="92">
        <v>-1689.6</v>
      </c>
      <c r="AC225" s="83">
        <f t="shared" si="27"/>
        <v>0</v>
      </c>
      <c r="AD225" s="92"/>
      <c r="AE225" s="91">
        <f t="shared" si="28"/>
        <v>0</v>
      </c>
    </row>
    <row r="226" spans="1:31" ht="38.25" customHeight="1">
      <c r="A226" s="47" t="s">
        <v>324</v>
      </c>
      <c r="B226" s="82">
        <v>466</v>
      </c>
      <c r="C226" s="57"/>
      <c r="D226" s="58"/>
      <c r="E226" s="58"/>
      <c r="F226" s="83">
        <f>F227+F241+F261+F270+F279+F286+F237+F275</f>
        <v>74125.299999999988</v>
      </c>
      <c r="G226" s="83">
        <f>G227+G241+G261+G270+G279+G286+G237+G275</f>
        <v>-106.3</v>
      </c>
      <c r="H226" s="83">
        <f>H227+H241+H261+H270+H279+H286+H237+H275</f>
        <v>10818</v>
      </c>
      <c r="I226" s="91">
        <f>F226+H226+G226</f>
        <v>84836.999999999985</v>
      </c>
      <c r="J226" s="176"/>
      <c r="K226" s="176"/>
      <c r="L226" s="176"/>
      <c r="M226" s="176"/>
      <c r="N226" s="176"/>
      <c r="O226" s="176"/>
      <c r="P226" s="176"/>
      <c r="Q226" s="176"/>
      <c r="R226" s="176"/>
      <c r="S226" s="176"/>
      <c r="T226" s="176"/>
      <c r="U226" s="176"/>
      <c r="V226" s="176"/>
      <c r="W226" s="176"/>
      <c r="X226" s="176"/>
      <c r="Y226" s="176"/>
      <c r="Z226" s="91">
        <f>Z227+Z237+Z261+Z270+Z241</f>
        <v>26418.400000000001</v>
      </c>
      <c r="AA226" s="83">
        <f t="shared" si="26"/>
        <v>111255.4</v>
      </c>
      <c r="AB226" s="91">
        <f>AB261+AB279</f>
        <v>18138.3</v>
      </c>
      <c r="AC226" s="83">
        <f t="shared" si="27"/>
        <v>129393.7</v>
      </c>
      <c r="AD226" s="91">
        <f>AD241+AD261+AD227+AD270</f>
        <v>5272.2</v>
      </c>
      <c r="AE226" s="91">
        <f t="shared" si="28"/>
        <v>134665.9</v>
      </c>
    </row>
    <row r="227" spans="1:31" ht="26.25" customHeight="1">
      <c r="A227" s="47" t="s">
        <v>114</v>
      </c>
      <c r="B227" s="82">
        <v>466</v>
      </c>
      <c r="C227" s="55" t="s">
        <v>115</v>
      </c>
      <c r="D227" s="56"/>
      <c r="E227" s="56"/>
      <c r="F227" s="83">
        <f>SUM(F228)</f>
        <v>42559.6</v>
      </c>
      <c r="G227" s="83"/>
      <c r="H227" s="91">
        <f>H228</f>
        <v>1258</v>
      </c>
      <c r="I227" s="91">
        <f t="shared" si="30"/>
        <v>43817.599999999999</v>
      </c>
      <c r="J227" s="176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  <c r="V227" s="176"/>
      <c r="W227" s="176"/>
      <c r="X227" s="176"/>
      <c r="Y227" s="176"/>
      <c r="Z227" s="91">
        <f>Z228</f>
        <v>6300</v>
      </c>
      <c r="AA227" s="83">
        <f t="shared" si="26"/>
        <v>50117.599999999999</v>
      </c>
      <c r="AB227" s="91"/>
      <c r="AC227" s="83">
        <f t="shared" si="27"/>
        <v>50117.599999999999</v>
      </c>
      <c r="AD227" s="91">
        <f>AD236</f>
        <v>4412.2</v>
      </c>
      <c r="AE227" s="91">
        <f t="shared" si="28"/>
        <v>54529.799999999996</v>
      </c>
    </row>
    <row r="228" spans="1:31" ht="33" customHeight="1">
      <c r="A228" s="47" t="s">
        <v>653</v>
      </c>
      <c r="B228" s="82">
        <v>466</v>
      </c>
      <c r="C228" s="55" t="s">
        <v>115</v>
      </c>
      <c r="D228" s="56" t="s">
        <v>258</v>
      </c>
      <c r="E228" s="56"/>
      <c r="F228" s="83">
        <f>SUM(F229,F234)</f>
        <v>42559.6</v>
      </c>
      <c r="G228" s="83"/>
      <c r="H228" s="91">
        <f>H229</f>
        <v>1258</v>
      </c>
      <c r="I228" s="91">
        <f t="shared" si="30"/>
        <v>43817.599999999999</v>
      </c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  <c r="W228" s="176"/>
      <c r="X228" s="176"/>
      <c r="Y228" s="176"/>
      <c r="Z228" s="91">
        <f>Z229</f>
        <v>6300</v>
      </c>
      <c r="AA228" s="83">
        <f t="shared" si="26"/>
        <v>50117.599999999999</v>
      </c>
      <c r="AB228" s="91"/>
      <c r="AC228" s="83">
        <f t="shared" si="27"/>
        <v>50117.599999999999</v>
      </c>
      <c r="AD228" s="91"/>
      <c r="AE228" s="91">
        <f t="shared" si="28"/>
        <v>50117.599999999999</v>
      </c>
    </row>
    <row r="229" spans="1:31" ht="33.75" customHeight="1">
      <c r="A229" s="197" t="s">
        <v>508</v>
      </c>
      <c r="B229" s="121">
        <v>466</v>
      </c>
      <c r="C229" s="57" t="s">
        <v>115</v>
      </c>
      <c r="D229" s="58" t="s">
        <v>391</v>
      </c>
      <c r="E229" s="56"/>
      <c r="F229" s="83">
        <f>SUM(F230,F232)</f>
        <v>21180</v>
      </c>
      <c r="G229" s="83"/>
      <c r="H229" s="92">
        <f>H230</f>
        <v>1258</v>
      </c>
      <c r="I229" s="92">
        <f t="shared" si="30"/>
        <v>22438</v>
      </c>
      <c r="J229" s="176"/>
      <c r="K229" s="176"/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  <c r="V229" s="176"/>
      <c r="W229" s="176"/>
      <c r="X229" s="176"/>
      <c r="Y229" s="176"/>
      <c r="Z229" s="92">
        <f>Z230</f>
        <v>6300</v>
      </c>
      <c r="AA229" s="83">
        <f t="shared" si="26"/>
        <v>28738</v>
      </c>
      <c r="AB229" s="92"/>
      <c r="AC229" s="83">
        <f t="shared" si="27"/>
        <v>28738</v>
      </c>
      <c r="AD229" s="92"/>
      <c r="AE229" s="91">
        <f t="shared" si="28"/>
        <v>28738</v>
      </c>
    </row>
    <row r="230" spans="1:31" ht="44.25" customHeight="1">
      <c r="A230" s="197" t="s">
        <v>390</v>
      </c>
      <c r="B230" s="121">
        <v>466</v>
      </c>
      <c r="C230" s="57" t="s">
        <v>115</v>
      </c>
      <c r="D230" s="58" t="s">
        <v>392</v>
      </c>
      <c r="E230" s="58"/>
      <c r="F230" s="59">
        <f>SUM(F231)</f>
        <v>20054</v>
      </c>
      <c r="G230" s="59"/>
      <c r="H230" s="92">
        <f>H231</f>
        <v>1258</v>
      </c>
      <c r="I230" s="92">
        <f t="shared" si="30"/>
        <v>21312</v>
      </c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6"/>
      <c r="Z230" s="92">
        <f>Z231</f>
        <v>6300</v>
      </c>
      <c r="AA230" s="83">
        <f t="shared" si="26"/>
        <v>27612</v>
      </c>
      <c r="AB230" s="92"/>
      <c r="AC230" s="83">
        <f t="shared" si="27"/>
        <v>27612</v>
      </c>
      <c r="AD230" s="92"/>
      <c r="AE230" s="91">
        <f t="shared" si="28"/>
        <v>27612</v>
      </c>
    </row>
    <row r="231" spans="1:31" ht="41.25" customHeight="1">
      <c r="A231" s="48" t="s">
        <v>188</v>
      </c>
      <c r="B231" s="121">
        <v>466</v>
      </c>
      <c r="C231" s="57" t="s">
        <v>115</v>
      </c>
      <c r="D231" s="58" t="s">
        <v>392</v>
      </c>
      <c r="E231" s="58" t="s">
        <v>710</v>
      </c>
      <c r="F231" s="59">
        <v>20054</v>
      </c>
      <c r="G231" s="59"/>
      <c r="H231" s="92">
        <v>1258</v>
      </c>
      <c r="I231" s="92">
        <f t="shared" si="30"/>
        <v>21312</v>
      </c>
      <c r="J231" s="176"/>
      <c r="K231" s="176"/>
      <c r="L231" s="176"/>
      <c r="M231" s="176"/>
      <c r="N231" s="176"/>
      <c r="O231" s="176"/>
      <c r="P231" s="176"/>
      <c r="Q231" s="176"/>
      <c r="R231" s="176"/>
      <c r="S231" s="176"/>
      <c r="T231" s="176"/>
      <c r="U231" s="176"/>
      <c r="V231" s="176"/>
      <c r="W231" s="176"/>
      <c r="X231" s="176"/>
      <c r="Y231" s="176"/>
      <c r="Z231" s="92">
        <v>6300</v>
      </c>
      <c r="AA231" s="83">
        <f t="shared" si="26"/>
        <v>27612</v>
      </c>
      <c r="AB231" s="92"/>
      <c r="AC231" s="83">
        <f t="shared" si="27"/>
        <v>27612</v>
      </c>
      <c r="AD231" s="92"/>
      <c r="AE231" s="91">
        <f t="shared" si="28"/>
        <v>27612</v>
      </c>
    </row>
    <row r="232" spans="1:31" ht="27.75" customHeight="1">
      <c r="A232" s="48" t="s">
        <v>15</v>
      </c>
      <c r="B232" s="121">
        <v>466</v>
      </c>
      <c r="C232" s="57" t="s">
        <v>115</v>
      </c>
      <c r="D232" s="58" t="s">
        <v>441</v>
      </c>
      <c r="E232" s="58"/>
      <c r="F232" s="59">
        <f>F233</f>
        <v>1126</v>
      </c>
      <c r="G232" s="59"/>
      <c r="H232" s="92"/>
      <c r="I232" s="92">
        <f t="shared" si="30"/>
        <v>1126</v>
      </c>
      <c r="J232" s="176"/>
      <c r="K232" s="176"/>
      <c r="L232" s="176"/>
      <c r="M232" s="176"/>
      <c r="N232" s="176"/>
      <c r="O232" s="176"/>
      <c r="P232" s="176"/>
      <c r="Q232" s="176"/>
      <c r="R232" s="176"/>
      <c r="S232" s="176"/>
      <c r="T232" s="176"/>
      <c r="U232" s="176"/>
      <c r="V232" s="176"/>
      <c r="W232" s="176"/>
      <c r="X232" s="176"/>
      <c r="Y232" s="176"/>
      <c r="Z232" s="92"/>
      <c r="AA232" s="83">
        <f t="shared" si="26"/>
        <v>1126</v>
      </c>
      <c r="AB232" s="92"/>
      <c r="AC232" s="83">
        <f t="shared" si="27"/>
        <v>1126</v>
      </c>
      <c r="AD232" s="92"/>
      <c r="AE232" s="91">
        <f t="shared" si="28"/>
        <v>1126</v>
      </c>
    </row>
    <row r="233" spans="1:31" ht="34.5" customHeight="1">
      <c r="A233" s="48" t="s">
        <v>188</v>
      </c>
      <c r="B233" s="121">
        <v>466</v>
      </c>
      <c r="C233" s="57" t="s">
        <v>115</v>
      </c>
      <c r="D233" s="58" t="s">
        <v>441</v>
      </c>
      <c r="E233" s="58" t="s">
        <v>187</v>
      </c>
      <c r="F233" s="59">
        <v>1126</v>
      </c>
      <c r="G233" s="59"/>
      <c r="H233" s="92"/>
      <c r="I233" s="92">
        <f t="shared" si="30"/>
        <v>1126</v>
      </c>
      <c r="J233" s="176"/>
      <c r="K233" s="176"/>
      <c r="L233" s="176"/>
      <c r="M233" s="176"/>
      <c r="N233" s="176"/>
      <c r="O233" s="176"/>
      <c r="P233" s="176"/>
      <c r="Q233" s="176"/>
      <c r="R233" s="176"/>
      <c r="S233" s="176"/>
      <c r="T233" s="176"/>
      <c r="U233" s="176"/>
      <c r="V233" s="176"/>
      <c r="W233" s="176"/>
      <c r="X233" s="176"/>
      <c r="Y233" s="176"/>
      <c r="Z233" s="92"/>
      <c r="AA233" s="83">
        <f t="shared" si="26"/>
        <v>1126</v>
      </c>
      <c r="AB233" s="92"/>
      <c r="AC233" s="83">
        <f t="shared" si="27"/>
        <v>1126</v>
      </c>
      <c r="AD233" s="92"/>
      <c r="AE233" s="91">
        <f t="shared" si="28"/>
        <v>1126</v>
      </c>
    </row>
    <row r="234" spans="1:31" ht="42.75" customHeight="1">
      <c r="A234" s="48" t="s">
        <v>565</v>
      </c>
      <c r="B234" s="121">
        <v>466</v>
      </c>
      <c r="C234" s="57" t="s">
        <v>115</v>
      </c>
      <c r="D234" s="58" t="s">
        <v>566</v>
      </c>
      <c r="E234" s="58"/>
      <c r="F234" s="59">
        <f>F235</f>
        <v>21379.599999999999</v>
      </c>
      <c r="G234" s="59"/>
      <c r="H234" s="92"/>
      <c r="I234" s="92">
        <f t="shared" si="30"/>
        <v>21379.599999999999</v>
      </c>
      <c r="J234" s="176"/>
      <c r="K234" s="176"/>
      <c r="L234" s="176"/>
      <c r="M234" s="176"/>
      <c r="N234" s="176"/>
      <c r="O234" s="176"/>
      <c r="P234" s="176"/>
      <c r="Q234" s="176"/>
      <c r="R234" s="176"/>
      <c r="S234" s="176"/>
      <c r="T234" s="176"/>
      <c r="U234" s="176"/>
      <c r="V234" s="176"/>
      <c r="W234" s="176"/>
      <c r="X234" s="176"/>
      <c r="Y234" s="176"/>
      <c r="Z234" s="92"/>
      <c r="AA234" s="83">
        <f t="shared" si="26"/>
        <v>21379.599999999999</v>
      </c>
      <c r="AB234" s="92"/>
      <c r="AC234" s="83">
        <f t="shared" si="27"/>
        <v>21379.599999999999</v>
      </c>
      <c r="AD234" s="92"/>
      <c r="AE234" s="91">
        <f t="shared" si="28"/>
        <v>21379.599999999999</v>
      </c>
    </row>
    <row r="235" spans="1:31" ht="35.25" customHeight="1">
      <c r="A235" s="48" t="s">
        <v>188</v>
      </c>
      <c r="B235" s="121">
        <v>466</v>
      </c>
      <c r="C235" s="57" t="s">
        <v>115</v>
      </c>
      <c r="D235" s="58" t="s">
        <v>566</v>
      </c>
      <c r="E235" s="58" t="s">
        <v>187</v>
      </c>
      <c r="F235" s="59">
        <v>21379.599999999999</v>
      </c>
      <c r="G235" s="59"/>
      <c r="H235" s="92"/>
      <c r="I235" s="92">
        <f t="shared" si="30"/>
        <v>21379.599999999999</v>
      </c>
      <c r="J235" s="176"/>
      <c r="K235" s="176"/>
      <c r="L235" s="176"/>
      <c r="M235" s="176"/>
      <c r="N235" s="176"/>
      <c r="O235" s="176"/>
      <c r="P235" s="176"/>
      <c r="Q235" s="176"/>
      <c r="R235" s="176"/>
      <c r="S235" s="176"/>
      <c r="T235" s="176"/>
      <c r="U235" s="176"/>
      <c r="V235" s="176"/>
      <c r="W235" s="176"/>
      <c r="X235" s="176"/>
      <c r="Y235" s="176"/>
      <c r="Z235" s="92"/>
      <c r="AA235" s="83">
        <f t="shared" si="26"/>
        <v>21379.599999999999</v>
      </c>
      <c r="AB235" s="92"/>
      <c r="AC235" s="83">
        <f t="shared" si="27"/>
        <v>21379.599999999999</v>
      </c>
      <c r="AD235" s="92"/>
      <c r="AE235" s="91">
        <f t="shared" si="28"/>
        <v>21379.599999999999</v>
      </c>
    </row>
    <row r="236" spans="1:31" ht="35.25" customHeight="1">
      <c r="A236" s="48" t="s">
        <v>811</v>
      </c>
      <c r="B236" s="121">
        <v>466</v>
      </c>
      <c r="C236" s="57" t="s">
        <v>115</v>
      </c>
      <c r="D236" s="58" t="s">
        <v>802</v>
      </c>
      <c r="E236" s="58" t="s">
        <v>187</v>
      </c>
      <c r="F236" s="59"/>
      <c r="G236" s="59"/>
      <c r="H236" s="92"/>
      <c r="I236" s="92"/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  <c r="W236" s="176"/>
      <c r="X236" s="176"/>
      <c r="Y236" s="176"/>
      <c r="Z236" s="92"/>
      <c r="AA236" s="83"/>
      <c r="AB236" s="92"/>
      <c r="AC236" s="83"/>
      <c r="AD236" s="92">
        <v>4412.2</v>
      </c>
      <c r="AE236" s="91">
        <f t="shared" si="28"/>
        <v>4412.2</v>
      </c>
    </row>
    <row r="237" spans="1:31" ht="42" customHeight="1">
      <c r="A237" s="198" t="s">
        <v>662</v>
      </c>
      <c r="B237" s="82">
        <v>466</v>
      </c>
      <c r="C237" s="55" t="s">
        <v>304</v>
      </c>
      <c r="D237" s="56" t="s">
        <v>256</v>
      </c>
      <c r="E237" s="58"/>
      <c r="F237" s="83">
        <f t="shared" ref="F237:F239" si="32">F238</f>
        <v>1000</v>
      </c>
      <c r="G237" s="83"/>
      <c r="H237" s="91">
        <f>H238</f>
        <v>3160</v>
      </c>
      <c r="I237" s="91">
        <f t="shared" si="30"/>
        <v>4160</v>
      </c>
      <c r="J237" s="176"/>
      <c r="K237" s="176"/>
      <c r="L237" s="176"/>
      <c r="M237" s="176"/>
      <c r="N237" s="176"/>
      <c r="O237" s="176"/>
      <c r="P237" s="176"/>
      <c r="Q237" s="176"/>
      <c r="R237" s="176"/>
      <c r="S237" s="176"/>
      <c r="T237" s="176"/>
      <c r="U237" s="176"/>
      <c r="V237" s="176"/>
      <c r="W237" s="176"/>
      <c r="X237" s="176"/>
      <c r="Y237" s="176"/>
      <c r="Z237" s="91">
        <f>Z238</f>
        <v>2200</v>
      </c>
      <c r="AA237" s="83">
        <f t="shared" si="26"/>
        <v>6360</v>
      </c>
      <c r="AB237" s="91"/>
      <c r="AC237" s="83">
        <f t="shared" si="27"/>
        <v>6360</v>
      </c>
      <c r="AD237" s="91"/>
      <c r="AE237" s="91">
        <f t="shared" si="28"/>
        <v>6360</v>
      </c>
    </row>
    <row r="238" spans="1:31" ht="33" customHeight="1">
      <c r="A238" s="47" t="s">
        <v>376</v>
      </c>
      <c r="B238" s="82">
        <v>466</v>
      </c>
      <c r="C238" s="55" t="s">
        <v>304</v>
      </c>
      <c r="D238" s="56" t="s">
        <v>664</v>
      </c>
      <c r="E238" s="56"/>
      <c r="F238" s="83">
        <f t="shared" si="32"/>
        <v>1000</v>
      </c>
      <c r="G238" s="83"/>
      <c r="H238" s="91">
        <f>H239</f>
        <v>3160</v>
      </c>
      <c r="I238" s="91">
        <f t="shared" si="30"/>
        <v>4160</v>
      </c>
      <c r="J238" s="176"/>
      <c r="K238" s="176"/>
      <c r="L238" s="176"/>
      <c r="M238" s="176"/>
      <c r="N238" s="176"/>
      <c r="O238" s="176"/>
      <c r="P238" s="176"/>
      <c r="Q238" s="176"/>
      <c r="R238" s="176"/>
      <c r="S238" s="176"/>
      <c r="T238" s="176"/>
      <c r="U238" s="176"/>
      <c r="V238" s="176"/>
      <c r="W238" s="176"/>
      <c r="X238" s="176"/>
      <c r="Y238" s="176"/>
      <c r="Z238" s="91">
        <f>Z239</f>
        <v>2200</v>
      </c>
      <c r="AA238" s="83">
        <f t="shared" si="26"/>
        <v>6360</v>
      </c>
      <c r="AB238" s="91"/>
      <c r="AC238" s="83">
        <f t="shared" si="27"/>
        <v>6360</v>
      </c>
      <c r="AD238" s="91"/>
      <c r="AE238" s="91">
        <f t="shared" si="28"/>
        <v>6360</v>
      </c>
    </row>
    <row r="239" spans="1:31" ht="24.75" customHeight="1">
      <c r="A239" s="49" t="s">
        <v>663</v>
      </c>
      <c r="B239" s="121">
        <v>466</v>
      </c>
      <c r="C239" s="57" t="s">
        <v>304</v>
      </c>
      <c r="D239" s="58" t="s">
        <v>665</v>
      </c>
      <c r="E239" s="58"/>
      <c r="F239" s="59">
        <f t="shared" si="32"/>
        <v>1000</v>
      </c>
      <c r="G239" s="59"/>
      <c r="H239" s="92">
        <f>H240</f>
        <v>3160</v>
      </c>
      <c r="I239" s="92">
        <f t="shared" si="30"/>
        <v>4160</v>
      </c>
      <c r="J239" s="176"/>
      <c r="K239" s="176"/>
      <c r="L239" s="176"/>
      <c r="M239" s="176"/>
      <c r="N239" s="176"/>
      <c r="O239" s="176"/>
      <c r="P239" s="176"/>
      <c r="Q239" s="176"/>
      <c r="R239" s="176"/>
      <c r="S239" s="176"/>
      <c r="T239" s="176"/>
      <c r="U239" s="176"/>
      <c r="V239" s="176"/>
      <c r="W239" s="176"/>
      <c r="X239" s="176"/>
      <c r="Y239" s="176"/>
      <c r="Z239" s="92">
        <f>Z240</f>
        <v>2200</v>
      </c>
      <c r="AA239" s="83">
        <f t="shared" si="26"/>
        <v>6360</v>
      </c>
      <c r="AB239" s="92"/>
      <c r="AC239" s="83">
        <f t="shared" si="27"/>
        <v>6360</v>
      </c>
      <c r="AD239" s="92"/>
      <c r="AE239" s="91">
        <f t="shared" si="28"/>
        <v>6360</v>
      </c>
    </row>
    <row r="240" spans="1:31" ht="29.25" customHeight="1">
      <c r="A240" s="49" t="s">
        <v>188</v>
      </c>
      <c r="B240" s="121">
        <v>466</v>
      </c>
      <c r="C240" s="57" t="s">
        <v>304</v>
      </c>
      <c r="D240" s="58" t="s">
        <v>665</v>
      </c>
      <c r="E240" s="58" t="s">
        <v>187</v>
      </c>
      <c r="F240" s="59">
        <v>1000</v>
      </c>
      <c r="G240" s="59"/>
      <c r="H240" s="92">
        <f>2160+1000</f>
        <v>3160</v>
      </c>
      <c r="I240" s="92">
        <f t="shared" si="30"/>
        <v>4160</v>
      </c>
      <c r="J240" s="176"/>
      <c r="K240" s="176"/>
      <c r="L240" s="176"/>
      <c r="M240" s="176"/>
      <c r="N240" s="176"/>
      <c r="O240" s="176"/>
      <c r="P240" s="176"/>
      <c r="Q240" s="176"/>
      <c r="R240" s="176"/>
      <c r="S240" s="176"/>
      <c r="T240" s="176"/>
      <c r="U240" s="176"/>
      <c r="V240" s="176"/>
      <c r="W240" s="176"/>
      <c r="X240" s="176"/>
      <c r="Y240" s="176"/>
      <c r="Z240" s="92">
        <v>2200</v>
      </c>
      <c r="AA240" s="83">
        <f t="shared" si="26"/>
        <v>6360</v>
      </c>
      <c r="AB240" s="92"/>
      <c r="AC240" s="83">
        <f t="shared" si="27"/>
        <v>6360</v>
      </c>
      <c r="AD240" s="92"/>
      <c r="AE240" s="91">
        <f t="shared" si="28"/>
        <v>6360</v>
      </c>
    </row>
    <row r="241" spans="1:31" ht="22.5" customHeight="1">
      <c r="A241" s="47" t="s">
        <v>610</v>
      </c>
      <c r="B241" s="121">
        <v>466</v>
      </c>
      <c r="C241" s="55" t="s">
        <v>328</v>
      </c>
      <c r="D241" s="58"/>
      <c r="E241" s="58"/>
      <c r="F241" s="83">
        <f>F242+F251</f>
        <v>22306.3</v>
      </c>
      <c r="G241" s="83">
        <f>G242+G251</f>
        <v>-106.3</v>
      </c>
      <c r="H241" s="83">
        <f>H242+H251</f>
        <v>2000</v>
      </c>
      <c r="I241" s="91">
        <f>F241+H241+G241</f>
        <v>24200</v>
      </c>
      <c r="J241" s="176"/>
      <c r="K241" s="176"/>
      <c r="L241" s="176"/>
      <c r="M241" s="176"/>
      <c r="N241" s="176"/>
      <c r="O241" s="176"/>
      <c r="P241" s="176"/>
      <c r="Q241" s="176"/>
      <c r="R241" s="176"/>
      <c r="S241" s="176"/>
      <c r="T241" s="176"/>
      <c r="U241" s="176"/>
      <c r="V241" s="176"/>
      <c r="W241" s="176"/>
      <c r="X241" s="176"/>
      <c r="Y241" s="176"/>
      <c r="Z241" s="91">
        <f>Z251+Z242</f>
        <v>16418.400000000001</v>
      </c>
      <c r="AA241" s="83">
        <f t="shared" si="26"/>
        <v>40618.400000000001</v>
      </c>
      <c r="AB241" s="91"/>
      <c r="AC241" s="83">
        <f t="shared" si="27"/>
        <v>40618.400000000001</v>
      </c>
      <c r="AD241" s="91">
        <f>AD242</f>
        <v>-4697</v>
      </c>
      <c r="AE241" s="91">
        <f t="shared" si="28"/>
        <v>35921.4</v>
      </c>
    </row>
    <row r="242" spans="1:31" ht="19.5" customHeight="1">
      <c r="A242" s="47" t="s">
        <v>63</v>
      </c>
      <c r="B242" s="121">
        <v>466</v>
      </c>
      <c r="C242" s="56" t="s">
        <v>62</v>
      </c>
      <c r="D242" s="58"/>
      <c r="E242" s="58"/>
      <c r="F242" s="83">
        <f>F243+F247</f>
        <v>14700</v>
      </c>
      <c r="G242" s="83"/>
      <c r="H242" s="83">
        <f>H243+H247</f>
        <v>0</v>
      </c>
      <c r="I242" s="91">
        <f t="shared" si="30"/>
        <v>14700</v>
      </c>
      <c r="J242" s="176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  <c r="U242" s="176"/>
      <c r="V242" s="176"/>
      <c r="W242" s="176"/>
      <c r="X242" s="176"/>
      <c r="Y242" s="176"/>
      <c r="Z242" s="92">
        <f>Z243</f>
        <v>6300</v>
      </c>
      <c r="AA242" s="83">
        <f t="shared" si="26"/>
        <v>21000</v>
      </c>
      <c r="AB242" s="92"/>
      <c r="AC242" s="83">
        <f t="shared" si="27"/>
        <v>21000</v>
      </c>
      <c r="AD242" s="92">
        <f>AD243</f>
        <v>-4697</v>
      </c>
      <c r="AE242" s="91">
        <f t="shared" si="28"/>
        <v>16303</v>
      </c>
    </row>
    <row r="243" spans="1:31" ht="54" customHeight="1">
      <c r="A243" s="47" t="s">
        <v>659</v>
      </c>
      <c r="B243" s="127">
        <v>466</v>
      </c>
      <c r="C243" s="64" t="s">
        <v>62</v>
      </c>
      <c r="D243" s="58" t="s">
        <v>260</v>
      </c>
      <c r="E243" s="58"/>
      <c r="F243" s="83">
        <f>F244</f>
        <v>10000</v>
      </c>
      <c r="G243" s="83"/>
      <c r="H243" s="92"/>
      <c r="I243" s="92">
        <f t="shared" si="30"/>
        <v>10000</v>
      </c>
      <c r="J243" s="176"/>
      <c r="K243" s="176"/>
      <c r="L243" s="176"/>
      <c r="M243" s="176"/>
      <c r="N243" s="176"/>
      <c r="O243" s="176"/>
      <c r="P243" s="176"/>
      <c r="Q243" s="176"/>
      <c r="R243" s="176"/>
      <c r="S243" s="176"/>
      <c r="T243" s="176"/>
      <c r="U243" s="176"/>
      <c r="V243" s="176"/>
      <c r="W243" s="176"/>
      <c r="X243" s="176"/>
      <c r="Y243" s="176"/>
      <c r="Z243" s="92">
        <f>Z246</f>
        <v>6300</v>
      </c>
      <c r="AA243" s="83">
        <f t="shared" si="26"/>
        <v>16300</v>
      </c>
      <c r="AB243" s="92"/>
      <c r="AC243" s="83">
        <f t="shared" si="27"/>
        <v>16300</v>
      </c>
      <c r="AD243" s="92">
        <f>AD244</f>
        <v>-4697</v>
      </c>
      <c r="AE243" s="91">
        <f t="shared" si="28"/>
        <v>11603</v>
      </c>
    </row>
    <row r="244" spans="1:31" ht="34.5" customHeight="1">
      <c r="A244" s="49" t="s">
        <v>712</v>
      </c>
      <c r="B244" s="127">
        <v>466</v>
      </c>
      <c r="C244" s="64" t="s">
        <v>62</v>
      </c>
      <c r="D244" s="58" t="s">
        <v>401</v>
      </c>
      <c r="E244" s="58"/>
      <c r="F244" s="59">
        <f>F245</f>
        <v>10000</v>
      </c>
      <c r="G244" s="59"/>
      <c r="H244" s="92"/>
      <c r="I244" s="92">
        <f t="shared" si="30"/>
        <v>10000</v>
      </c>
      <c r="J244" s="176"/>
      <c r="K244" s="176"/>
      <c r="L244" s="176"/>
      <c r="M244" s="176"/>
      <c r="N244" s="176"/>
      <c r="O244" s="176"/>
      <c r="P244" s="176"/>
      <c r="Q244" s="176"/>
      <c r="R244" s="176"/>
      <c r="S244" s="176"/>
      <c r="T244" s="176"/>
      <c r="U244" s="176"/>
      <c r="V244" s="176"/>
      <c r="W244" s="176"/>
      <c r="X244" s="176"/>
      <c r="Y244" s="176"/>
      <c r="Z244" s="92"/>
      <c r="AA244" s="83">
        <f t="shared" si="26"/>
        <v>10000</v>
      </c>
      <c r="AB244" s="92"/>
      <c r="AC244" s="83">
        <f t="shared" si="27"/>
        <v>10000</v>
      </c>
      <c r="AD244" s="92">
        <f>AD245</f>
        <v>-4697</v>
      </c>
      <c r="AE244" s="91">
        <f t="shared" si="28"/>
        <v>5303</v>
      </c>
    </row>
    <row r="245" spans="1:31" ht="30.75" customHeight="1">
      <c r="A245" s="48" t="s">
        <v>188</v>
      </c>
      <c r="B245" s="127">
        <v>466</v>
      </c>
      <c r="C245" s="64" t="s">
        <v>62</v>
      </c>
      <c r="D245" s="58" t="s">
        <v>401</v>
      </c>
      <c r="E245" s="58" t="s">
        <v>187</v>
      </c>
      <c r="F245" s="59">
        <v>10000</v>
      </c>
      <c r="G245" s="59"/>
      <c r="H245" s="92"/>
      <c r="I245" s="92">
        <f t="shared" si="30"/>
        <v>10000</v>
      </c>
      <c r="J245" s="176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  <c r="W245" s="176"/>
      <c r="X245" s="176"/>
      <c r="Y245" s="176"/>
      <c r="Z245" s="92"/>
      <c r="AA245" s="83">
        <f t="shared" si="26"/>
        <v>10000</v>
      </c>
      <c r="AB245" s="92"/>
      <c r="AC245" s="83">
        <f t="shared" si="27"/>
        <v>10000</v>
      </c>
      <c r="AD245" s="92">
        <v>-4697</v>
      </c>
      <c r="AE245" s="91">
        <f t="shared" si="28"/>
        <v>5303</v>
      </c>
    </row>
    <row r="246" spans="1:31" ht="42" customHeight="1">
      <c r="A246" s="48" t="s">
        <v>530</v>
      </c>
      <c r="B246" s="127">
        <v>466</v>
      </c>
      <c r="C246" s="64" t="s">
        <v>62</v>
      </c>
      <c r="D246" s="58" t="s">
        <v>770</v>
      </c>
      <c r="E246" s="58" t="s">
        <v>563</v>
      </c>
      <c r="F246" s="59"/>
      <c r="G246" s="59"/>
      <c r="H246" s="92"/>
      <c r="I246" s="92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  <c r="Z246" s="92">
        <v>6300</v>
      </c>
      <c r="AA246" s="83">
        <f t="shared" si="26"/>
        <v>6300</v>
      </c>
      <c r="AB246" s="92"/>
      <c r="AC246" s="83">
        <f t="shared" si="27"/>
        <v>6300</v>
      </c>
      <c r="AD246" s="92"/>
      <c r="AE246" s="91">
        <f t="shared" si="28"/>
        <v>6300</v>
      </c>
    </row>
    <row r="247" spans="1:31" ht="54.75" hidden="1" customHeight="1">
      <c r="A247" s="47" t="s">
        <v>478</v>
      </c>
      <c r="B247" s="121">
        <v>466</v>
      </c>
      <c r="C247" s="56" t="s">
        <v>62</v>
      </c>
      <c r="D247" s="56" t="s">
        <v>479</v>
      </c>
      <c r="E247" s="58"/>
      <c r="F247" s="83">
        <f t="shared" ref="F247:F249" si="33">SUM(F248)</f>
        <v>4700</v>
      </c>
      <c r="G247" s="83"/>
      <c r="H247" s="92"/>
      <c r="I247" s="91">
        <f t="shared" si="30"/>
        <v>4700</v>
      </c>
      <c r="J247" s="176"/>
      <c r="K247" s="176"/>
      <c r="L247" s="176"/>
      <c r="M247" s="176"/>
      <c r="N247" s="176"/>
      <c r="O247" s="176"/>
      <c r="P247" s="176"/>
      <c r="Q247" s="176"/>
      <c r="R247" s="176"/>
      <c r="S247" s="176"/>
      <c r="T247" s="176"/>
      <c r="U247" s="176"/>
      <c r="V247" s="176"/>
      <c r="W247" s="176"/>
      <c r="X247" s="176"/>
      <c r="Y247" s="176"/>
      <c r="Z247" s="92"/>
      <c r="AA247" s="83">
        <f t="shared" si="26"/>
        <v>4700</v>
      </c>
      <c r="AB247" s="92"/>
      <c r="AC247" s="83">
        <f t="shared" si="27"/>
        <v>4700</v>
      </c>
      <c r="AD247" s="92"/>
      <c r="AE247" s="91">
        <f t="shared" si="28"/>
        <v>4700</v>
      </c>
    </row>
    <row r="248" spans="1:31" ht="40.5" hidden="1" customHeight="1">
      <c r="A248" s="48" t="s">
        <v>480</v>
      </c>
      <c r="B248" s="121">
        <v>466</v>
      </c>
      <c r="C248" s="58" t="s">
        <v>62</v>
      </c>
      <c r="D248" s="58" t="s">
        <v>481</v>
      </c>
      <c r="E248" s="58"/>
      <c r="F248" s="59">
        <f t="shared" si="33"/>
        <v>4700</v>
      </c>
      <c r="G248" s="59"/>
      <c r="H248" s="92"/>
      <c r="I248" s="92">
        <f t="shared" si="30"/>
        <v>4700</v>
      </c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6"/>
      <c r="Z248" s="92"/>
      <c r="AA248" s="83">
        <f t="shared" si="26"/>
        <v>4700</v>
      </c>
      <c r="AB248" s="92"/>
      <c r="AC248" s="83">
        <f t="shared" si="27"/>
        <v>4700</v>
      </c>
      <c r="AD248" s="92"/>
      <c r="AE248" s="91">
        <f t="shared" si="28"/>
        <v>4700</v>
      </c>
    </row>
    <row r="249" spans="1:31" ht="27.75" hidden="1" customHeight="1">
      <c r="A249" s="195" t="s">
        <v>482</v>
      </c>
      <c r="B249" s="121">
        <v>466</v>
      </c>
      <c r="C249" s="58" t="s">
        <v>62</v>
      </c>
      <c r="D249" s="58" t="s">
        <v>483</v>
      </c>
      <c r="E249" s="58"/>
      <c r="F249" s="59">
        <f t="shared" si="33"/>
        <v>4700</v>
      </c>
      <c r="G249" s="59"/>
      <c r="H249" s="92"/>
      <c r="I249" s="92">
        <f t="shared" si="30"/>
        <v>4700</v>
      </c>
      <c r="J249" s="176"/>
      <c r="K249" s="176"/>
      <c r="L249" s="176"/>
      <c r="M249" s="176"/>
      <c r="N249" s="176"/>
      <c r="O249" s="176"/>
      <c r="P249" s="176"/>
      <c r="Q249" s="176"/>
      <c r="R249" s="176"/>
      <c r="S249" s="176"/>
      <c r="T249" s="176"/>
      <c r="U249" s="176"/>
      <c r="V249" s="176"/>
      <c r="W249" s="176"/>
      <c r="X249" s="176"/>
      <c r="Y249" s="176"/>
      <c r="Z249" s="92"/>
      <c r="AA249" s="83">
        <f t="shared" si="26"/>
        <v>4700</v>
      </c>
      <c r="AB249" s="92"/>
      <c r="AC249" s="83">
        <f t="shared" si="27"/>
        <v>4700</v>
      </c>
      <c r="AD249" s="92"/>
      <c r="AE249" s="91">
        <f t="shared" si="28"/>
        <v>4700</v>
      </c>
    </row>
    <row r="250" spans="1:31" ht="42" hidden="1" customHeight="1">
      <c r="A250" s="48" t="s">
        <v>530</v>
      </c>
      <c r="B250" s="121">
        <v>466</v>
      </c>
      <c r="C250" s="58" t="s">
        <v>62</v>
      </c>
      <c r="D250" s="58" t="s">
        <v>483</v>
      </c>
      <c r="E250" s="58" t="s">
        <v>563</v>
      </c>
      <c r="F250" s="59">
        <v>4700</v>
      </c>
      <c r="G250" s="59"/>
      <c r="H250" s="92"/>
      <c r="I250" s="92">
        <f t="shared" si="30"/>
        <v>4700</v>
      </c>
      <c r="J250" s="176"/>
      <c r="K250" s="176"/>
      <c r="L250" s="176"/>
      <c r="M250" s="176"/>
      <c r="N250" s="176"/>
      <c r="O250" s="176"/>
      <c r="P250" s="176"/>
      <c r="Q250" s="176"/>
      <c r="R250" s="176"/>
      <c r="S250" s="176"/>
      <c r="T250" s="176"/>
      <c r="U250" s="176"/>
      <c r="V250" s="176"/>
      <c r="W250" s="176"/>
      <c r="X250" s="176"/>
      <c r="Y250" s="176"/>
      <c r="Z250" s="92"/>
      <c r="AA250" s="83">
        <f t="shared" si="26"/>
        <v>4700</v>
      </c>
      <c r="AB250" s="92"/>
      <c r="AC250" s="83">
        <f t="shared" si="27"/>
        <v>4700</v>
      </c>
      <c r="AD250" s="92"/>
      <c r="AE250" s="91">
        <f t="shared" si="28"/>
        <v>4700</v>
      </c>
    </row>
    <row r="251" spans="1:31" ht="27" customHeight="1">
      <c r="A251" s="47" t="s">
        <v>571</v>
      </c>
      <c r="B251" s="82">
        <v>466</v>
      </c>
      <c r="C251" s="76" t="s">
        <v>561</v>
      </c>
      <c r="D251" s="56"/>
      <c r="E251" s="56"/>
      <c r="F251" s="83">
        <f>F252+F256</f>
        <v>7606.3</v>
      </c>
      <c r="G251" s="83">
        <f>G252+G256</f>
        <v>-106.3</v>
      </c>
      <c r="H251" s="91">
        <f>H252</f>
        <v>2000</v>
      </c>
      <c r="I251" s="91">
        <f>F251+H251+G251</f>
        <v>9500</v>
      </c>
      <c r="J251" s="176"/>
      <c r="K251" s="176"/>
      <c r="L251" s="176"/>
      <c r="M251" s="176"/>
      <c r="N251" s="176"/>
      <c r="O251" s="176"/>
      <c r="P251" s="176"/>
      <c r="Q251" s="176"/>
      <c r="R251" s="176"/>
      <c r="S251" s="176"/>
      <c r="T251" s="176"/>
      <c r="U251" s="176"/>
      <c r="V251" s="176"/>
      <c r="W251" s="176"/>
      <c r="X251" s="176"/>
      <c r="Y251" s="176"/>
      <c r="Z251" s="91">
        <f>Z256</f>
        <v>10118.4</v>
      </c>
      <c r="AA251" s="83">
        <f t="shared" si="26"/>
        <v>19618.400000000001</v>
      </c>
      <c r="AB251" s="91"/>
      <c r="AC251" s="83">
        <f t="shared" si="27"/>
        <v>19618.400000000001</v>
      </c>
      <c r="AD251" s="91"/>
      <c r="AE251" s="91">
        <f t="shared" si="28"/>
        <v>19618.400000000001</v>
      </c>
    </row>
    <row r="252" spans="1:31" ht="40.5" hidden="1" customHeight="1">
      <c r="A252" s="47" t="s">
        <v>659</v>
      </c>
      <c r="B252" s="121">
        <v>466</v>
      </c>
      <c r="C252" s="76" t="s">
        <v>561</v>
      </c>
      <c r="D252" s="56" t="s">
        <v>260</v>
      </c>
      <c r="E252" s="56"/>
      <c r="F252" s="83">
        <f>F253</f>
        <v>3500</v>
      </c>
      <c r="G252" s="83"/>
      <c r="H252" s="91">
        <f>H253</f>
        <v>2000</v>
      </c>
      <c r="I252" s="91">
        <f t="shared" si="30"/>
        <v>5500</v>
      </c>
      <c r="J252" s="176"/>
      <c r="K252" s="176"/>
      <c r="L252" s="176"/>
      <c r="M252" s="176"/>
      <c r="N252" s="176"/>
      <c r="O252" s="176"/>
      <c r="P252" s="176"/>
      <c r="Q252" s="176"/>
      <c r="R252" s="176"/>
      <c r="S252" s="176"/>
      <c r="T252" s="176"/>
      <c r="U252" s="176"/>
      <c r="V252" s="176"/>
      <c r="W252" s="176"/>
      <c r="X252" s="176"/>
      <c r="Y252" s="176"/>
      <c r="Z252" s="92"/>
      <c r="AA252" s="83">
        <f t="shared" si="26"/>
        <v>5500</v>
      </c>
      <c r="AB252" s="92"/>
      <c r="AC252" s="83">
        <f t="shared" si="27"/>
        <v>5500</v>
      </c>
      <c r="AD252" s="92"/>
      <c r="AE252" s="91">
        <f t="shared" si="28"/>
        <v>5500</v>
      </c>
    </row>
    <row r="253" spans="1:31" ht="32.25" hidden="1" customHeight="1">
      <c r="A253" s="49" t="s">
        <v>205</v>
      </c>
      <c r="B253" s="121">
        <v>466</v>
      </c>
      <c r="C253" s="109" t="s">
        <v>561</v>
      </c>
      <c r="D253" s="58" t="s">
        <v>497</v>
      </c>
      <c r="E253" s="58"/>
      <c r="F253" s="59">
        <f>F254+F255</f>
        <v>3500</v>
      </c>
      <c r="G253" s="59"/>
      <c r="H253" s="59">
        <f>H254+H255</f>
        <v>2000</v>
      </c>
      <c r="I253" s="92">
        <f t="shared" si="30"/>
        <v>5500</v>
      </c>
      <c r="J253" s="176"/>
      <c r="K253" s="176"/>
      <c r="L253" s="176"/>
      <c r="M253" s="176"/>
      <c r="N253" s="176"/>
      <c r="O253" s="176"/>
      <c r="P253" s="176"/>
      <c r="Q253" s="176"/>
      <c r="R253" s="176"/>
      <c r="S253" s="176"/>
      <c r="T253" s="176"/>
      <c r="U253" s="176"/>
      <c r="V253" s="176"/>
      <c r="W253" s="176"/>
      <c r="X253" s="176"/>
      <c r="Y253" s="176"/>
      <c r="Z253" s="92"/>
      <c r="AA253" s="83">
        <f t="shared" si="26"/>
        <v>5500</v>
      </c>
      <c r="AB253" s="92"/>
      <c r="AC253" s="83">
        <f t="shared" si="27"/>
        <v>5500</v>
      </c>
      <c r="AD253" s="92"/>
      <c r="AE253" s="91">
        <f t="shared" si="28"/>
        <v>5500</v>
      </c>
    </row>
    <row r="254" spans="1:31" ht="32.25" hidden="1" customHeight="1">
      <c r="A254" s="48" t="s">
        <v>711</v>
      </c>
      <c r="B254" s="121">
        <v>466</v>
      </c>
      <c r="C254" s="109" t="s">
        <v>561</v>
      </c>
      <c r="D254" s="58" t="s">
        <v>497</v>
      </c>
      <c r="E254" s="58" t="s">
        <v>710</v>
      </c>
      <c r="F254" s="59">
        <v>2000</v>
      </c>
      <c r="G254" s="59"/>
      <c r="H254" s="92">
        <v>1000</v>
      </c>
      <c r="I254" s="92">
        <f t="shared" si="30"/>
        <v>3000</v>
      </c>
      <c r="J254" s="176"/>
      <c r="K254" s="176"/>
      <c r="L254" s="176"/>
      <c r="M254" s="176"/>
      <c r="N254" s="176"/>
      <c r="O254" s="176"/>
      <c r="P254" s="176"/>
      <c r="Q254" s="176"/>
      <c r="R254" s="176"/>
      <c r="S254" s="176"/>
      <c r="T254" s="176"/>
      <c r="U254" s="176"/>
      <c r="V254" s="176"/>
      <c r="W254" s="176"/>
      <c r="X254" s="176"/>
      <c r="Y254" s="176"/>
      <c r="Z254" s="92"/>
      <c r="AA254" s="83">
        <f t="shared" si="26"/>
        <v>3000</v>
      </c>
      <c r="AB254" s="92"/>
      <c r="AC254" s="83">
        <f t="shared" si="27"/>
        <v>3000</v>
      </c>
      <c r="AD254" s="92"/>
      <c r="AE254" s="91">
        <f t="shared" si="28"/>
        <v>3000</v>
      </c>
    </row>
    <row r="255" spans="1:31" ht="32.25" hidden="1" customHeight="1">
      <c r="A255" s="48" t="s">
        <v>188</v>
      </c>
      <c r="B255" s="121">
        <v>466</v>
      </c>
      <c r="C255" s="109" t="s">
        <v>561</v>
      </c>
      <c r="D255" s="58" t="s">
        <v>497</v>
      </c>
      <c r="E255" s="58" t="s">
        <v>528</v>
      </c>
      <c r="F255" s="59">
        <v>1500</v>
      </c>
      <c r="G255" s="59"/>
      <c r="H255" s="92">
        <v>1000</v>
      </c>
      <c r="I255" s="92">
        <f t="shared" si="30"/>
        <v>2500</v>
      </c>
      <c r="J255" s="176"/>
      <c r="K255" s="176"/>
      <c r="L255" s="176"/>
      <c r="M255" s="176"/>
      <c r="N255" s="176"/>
      <c r="O255" s="176"/>
      <c r="P255" s="176"/>
      <c r="Q255" s="176"/>
      <c r="R255" s="176"/>
      <c r="S255" s="176"/>
      <c r="T255" s="176"/>
      <c r="U255" s="176"/>
      <c r="V255" s="176"/>
      <c r="W255" s="176"/>
      <c r="X255" s="176"/>
      <c r="Y255" s="176"/>
      <c r="Z255" s="92"/>
      <c r="AA255" s="83">
        <f t="shared" si="26"/>
        <v>2500</v>
      </c>
      <c r="AB255" s="92"/>
      <c r="AC255" s="83">
        <f t="shared" si="27"/>
        <v>2500</v>
      </c>
      <c r="AD255" s="92"/>
      <c r="AE255" s="91">
        <f t="shared" si="28"/>
        <v>2500</v>
      </c>
    </row>
    <row r="256" spans="1:31" ht="36" hidden="1" customHeight="1">
      <c r="A256" s="47" t="s">
        <v>661</v>
      </c>
      <c r="B256" s="82">
        <v>466</v>
      </c>
      <c r="C256" s="76" t="s">
        <v>561</v>
      </c>
      <c r="D256" s="56" t="s">
        <v>637</v>
      </c>
      <c r="E256" s="56"/>
      <c r="F256" s="83">
        <f>F259+F260</f>
        <v>4106.3</v>
      </c>
      <c r="G256" s="83">
        <f>G259+G260</f>
        <v>-106.3</v>
      </c>
      <c r="H256" s="92"/>
      <c r="I256" s="91">
        <f>F256+H256+G256</f>
        <v>4000</v>
      </c>
      <c r="J256" s="176"/>
      <c r="K256" s="176"/>
      <c r="L256" s="176"/>
      <c r="M256" s="176"/>
      <c r="N256" s="176"/>
      <c r="O256" s="176"/>
      <c r="P256" s="176"/>
      <c r="Q256" s="176"/>
      <c r="R256" s="176"/>
      <c r="S256" s="176"/>
      <c r="T256" s="176"/>
      <c r="U256" s="176"/>
      <c r="V256" s="176"/>
      <c r="W256" s="176"/>
      <c r="X256" s="176"/>
      <c r="Y256" s="176"/>
      <c r="Z256" s="91">
        <f>Z257</f>
        <v>10118.4</v>
      </c>
      <c r="AA256" s="83">
        <f t="shared" si="26"/>
        <v>14118.4</v>
      </c>
      <c r="AB256" s="91"/>
      <c r="AC256" s="83">
        <f t="shared" si="27"/>
        <v>14118.4</v>
      </c>
      <c r="AD256" s="91"/>
      <c r="AE256" s="91">
        <f t="shared" si="28"/>
        <v>14118.4</v>
      </c>
    </row>
    <row r="257" spans="1:31" ht="27.75" hidden="1" customHeight="1">
      <c r="A257" s="47" t="s">
        <v>635</v>
      </c>
      <c r="B257" s="82">
        <v>466</v>
      </c>
      <c r="C257" s="56" t="s">
        <v>570</v>
      </c>
      <c r="D257" s="56" t="s">
        <v>634</v>
      </c>
      <c r="E257" s="56"/>
      <c r="F257" s="83">
        <f>F258</f>
        <v>4106.3</v>
      </c>
      <c r="G257" s="83">
        <f>G258</f>
        <v>-106.3</v>
      </c>
      <c r="H257" s="92"/>
      <c r="I257" s="91">
        <f t="shared" ref="I257:I260" si="34">F257+H257+G257</f>
        <v>4000</v>
      </c>
      <c r="J257" s="176"/>
      <c r="K257" s="176"/>
      <c r="L257" s="176"/>
      <c r="M257" s="176"/>
      <c r="N257" s="176"/>
      <c r="O257" s="176"/>
      <c r="P257" s="176"/>
      <c r="Q257" s="176"/>
      <c r="R257" s="176"/>
      <c r="S257" s="176"/>
      <c r="T257" s="176"/>
      <c r="U257" s="176"/>
      <c r="V257" s="176"/>
      <c r="W257" s="176"/>
      <c r="X257" s="176"/>
      <c r="Y257" s="176"/>
      <c r="Z257" s="91">
        <f>Z258</f>
        <v>10118.4</v>
      </c>
      <c r="AA257" s="83">
        <f t="shared" si="26"/>
        <v>14118.4</v>
      </c>
      <c r="AB257" s="91"/>
      <c r="AC257" s="83">
        <f t="shared" si="27"/>
        <v>14118.4</v>
      </c>
      <c r="AD257" s="91"/>
      <c r="AE257" s="91">
        <f t="shared" si="28"/>
        <v>14118.4</v>
      </c>
    </row>
    <row r="258" spans="1:31" ht="29.25" hidden="1" customHeight="1">
      <c r="A258" s="48" t="s">
        <v>636</v>
      </c>
      <c r="B258" s="121">
        <v>466</v>
      </c>
      <c r="C258" s="109" t="s">
        <v>561</v>
      </c>
      <c r="D258" s="58" t="s">
        <v>633</v>
      </c>
      <c r="E258" s="58"/>
      <c r="F258" s="59">
        <f>F259+F260</f>
        <v>4106.3</v>
      </c>
      <c r="G258" s="59">
        <f>G259+G260</f>
        <v>-106.3</v>
      </c>
      <c r="H258" s="92"/>
      <c r="I258" s="92">
        <f t="shared" si="34"/>
        <v>4000</v>
      </c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  <c r="X258" s="175"/>
      <c r="Y258" s="175"/>
      <c r="Z258" s="92">
        <f>Z259</f>
        <v>10118.4</v>
      </c>
      <c r="AA258" s="83">
        <f t="shared" si="26"/>
        <v>14118.4</v>
      </c>
      <c r="AB258" s="92"/>
      <c r="AC258" s="83">
        <f t="shared" si="27"/>
        <v>14118.4</v>
      </c>
      <c r="AD258" s="92"/>
      <c r="AE258" s="91">
        <f t="shared" si="28"/>
        <v>14118.4</v>
      </c>
    </row>
    <row r="259" spans="1:31" ht="29.25" hidden="1" customHeight="1">
      <c r="A259" s="48" t="s">
        <v>629</v>
      </c>
      <c r="B259" s="121">
        <v>466</v>
      </c>
      <c r="C259" s="109" t="s">
        <v>561</v>
      </c>
      <c r="D259" s="58" t="s">
        <v>611</v>
      </c>
      <c r="E259" s="58" t="s">
        <v>528</v>
      </c>
      <c r="F259" s="59">
        <v>106.3</v>
      </c>
      <c r="G259" s="59">
        <v>-106.3</v>
      </c>
      <c r="H259" s="92"/>
      <c r="I259" s="91">
        <f t="shared" si="34"/>
        <v>0</v>
      </c>
      <c r="J259" s="176"/>
      <c r="K259" s="176"/>
      <c r="L259" s="176"/>
      <c r="M259" s="176"/>
      <c r="N259" s="176"/>
      <c r="O259" s="176"/>
      <c r="P259" s="176"/>
      <c r="Q259" s="176"/>
      <c r="R259" s="176"/>
      <c r="S259" s="176"/>
      <c r="T259" s="176"/>
      <c r="U259" s="176"/>
      <c r="V259" s="176"/>
      <c r="W259" s="176"/>
      <c r="X259" s="176"/>
      <c r="Y259" s="176"/>
      <c r="Z259" s="143">
        <v>10118.4</v>
      </c>
      <c r="AA259" s="83">
        <f t="shared" si="26"/>
        <v>10118.4</v>
      </c>
      <c r="AB259" s="143"/>
      <c r="AC259" s="83">
        <f t="shared" si="27"/>
        <v>10118.4</v>
      </c>
      <c r="AD259" s="143"/>
      <c r="AE259" s="91">
        <f t="shared" si="28"/>
        <v>10118.4</v>
      </c>
    </row>
    <row r="260" spans="1:31" ht="20.25" hidden="1" customHeight="1">
      <c r="A260" s="48" t="s">
        <v>628</v>
      </c>
      <c r="B260" s="121">
        <v>466</v>
      </c>
      <c r="C260" s="109" t="s">
        <v>561</v>
      </c>
      <c r="D260" s="58" t="s">
        <v>612</v>
      </c>
      <c r="E260" s="58" t="s">
        <v>528</v>
      </c>
      <c r="F260" s="59">
        <v>4000</v>
      </c>
      <c r="G260" s="59"/>
      <c r="H260" s="92"/>
      <c r="I260" s="91">
        <f t="shared" si="34"/>
        <v>4000</v>
      </c>
      <c r="J260" s="176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  <c r="W260" s="176"/>
      <c r="X260" s="176"/>
      <c r="Y260" s="176"/>
      <c r="Z260" s="92"/>
      <c r="AA260" s="83">
        <f t="shared" si="26"/>
        <v>4000</v>
      </c>
      <c r="AB260" s="92"/>
      <c r="AC260" s="83">
        <f t="shared" si="27"/>
        <v>4000</v>
      </c>
      <c r="AD260" s="92"/>
      <c r="AE260" s="91">
        <f t="shared" si="28"/>
        <v>4000</v>
      </c>
    </row>
    <row r="261" spans="1:31" ht="23.25" customHeight="1">
      <c r="A261" s="51" t="s">
        <v>287</v>
      </c>
      <c r="B261" s="82">
        <v>466</v>
      </c>
      <c r="C261" s="76"/>
      <c r="D261" s="56"/>
      <c r="E261" s="56"/>
      <c r="F261" s="83">
        <f>F265</f>
        <v>1000</v>
      </c>
      <c r="G261" s="83"/>
      <c r="H261" s="91">
        <f>H262</f>
        <v>2100</v>
      </c>
      <c r="I261" s="91">
        <f t="shared" si="30"/>
        <v>3100</v>
      </c>
      <c r="J261" s="176"/>
      <c r="K261" s="176"/>
      <c r="L261" s="176"/>
      <c r="M261" s="176"/>
      <c r="N261" s="176"/>
      <c r="O261" s="176"/>
      <c r="P261" s="176"/>
      <c r="Q261" s="176"/>
      <c r="R261" s="176"/>
      <c r="S261" s="176"/>
      <c r="T261" s="176"/>
      <c r="U261" s="176"/>
      <c r="V261" s="176"/>
      <c r="W261" s="176"/>
      <c r="X261" s="176"/>
      <c r="Y261" s="176"/>
      <c r="Z261" s="91">
        <f>Z262</f>
        <v>500</v>
      </c>
      <c r="AA261" s="83">
        <f t="shared" si="26"/>
        <v>3600</v>
      </c>
      <c r="AB261" s="91">
        <f>AB262</f>
        <v>1500</v>
      </c>
      <c r="AC261" s="83">
        <f t="shared" si="27"/>
        <v>5100</v>
      </c>
      <c r="AD261" s="91">
        <f>AD262</f>
        <v>6557</v>
      </c>
      <c r="AE261" s="91">
        <f t="shared" si="28"/>
        <v>11657</v>
      </c>
    </row>
    <row r="262" spans="1:31" ht="57.75" customHeight="1">
      <c r="A262" s="47" t="s">
        <v>659</v>
      </c>
      <c r="B262" s="121">
        <v>466</v>
      </c>
      <c r="C262" s="76" t="s">
        <v>788</v>
      </c>
      <c r="D262" s="56" t="s">
        <v>260</v>
      </c>
      <c r="E262" s="56"/>
      <c r="F262" s="83">
        <f>F265</f>
        <v>1000</v>
      </c>
      <c r="G262" s="83"/>
      <c r="H262" s="91">
        <f>H265+H268</f>
        <v>2100</v>
      </c>
      <c r="I262" s="91">
        <f t="shared" si="30"/>
        <v>3100</v>
      </c>
      <c r="J262" s="176"/>
      <c r="K262" s="176"/>
      <c r="L262" s="176"/>
      <c r="M262" s="176"/>
      <c r="N262" s="176"/>
      <c r="O262" s="176"/>
      <c r="P262" s="176"/>
      <c r="Q262" s="176"/>
      <c r="R262" s="176"/>
      <c r="S262" s="176"/>
      <c r="T262" s="176"/>
      <c r="U262" s="176"/>
      <c r="V262" s="176"/>
      <c r="W262" s="176"/>
      <c r="X262" s="176"/>
      <c r="Y262" s="176"/>
      <c r="Z262" s="91">
        <f>Z265</f>
        <v>500</v>
      </c>
      <c r="AA262" s="83">
        <f t="shared" si="26"/>
        <v>3600</v>
      </c>
      <c r="AB262" s="91">
        <f>AB263</f>
        <v>1500</v>
      </c>
      <c r="AC262" s="83">
        <f t="shared" si="27"/>
        <v>5100</v>
      </c>
      <c r="AD262" s="91">
        <f>AD265+AD267</f>
        <v>6557</v>
      </c>
      <c r="AE262" s="91">
        <f t="shared" si="28"/>
        <v>11657</v>
      </c>
    </row>
    <row r="263" spans="1:31" ht="39" customHeight="1">
      <c r="A263" s="49" t="s">
        <v>205</v>
      </c>
      <c r="B263" s="121">
        <v>466</v>
      </c>
      <c r="C263" s="109" t="s">
        <v>464</v>
      </c>
      <c r="D263" s="58" t="s">
        <v>497</v>
      </c>
      <c r="E263" s="58"/>
      <c r="F263" s="83"/>
      <c r="G263" s="83"/>
      <c r="H263" s="91"/>
      <c r="I263" s="91"/>
      <c r="J263" s="176"/>
      <c r="K263" s="176"/>
      <c r="L263" s="176"/>
      <c r="M263" s="176"/>
      <c r="N263" s="176"/>
      <c r="O263" s="176"/>
      <c r="P263" s="176"/>
      <c r="Q263" s="176"/>
      <c r="R263" s="176"/>
      <c r="S263" s="176"/>
      <c r="T263" s="176"/>
      <c r="U263" s="176"/>
      <c r="V263" s="176"/>
      <c r="W263" s="176"/>
      <c r="X263" s="176"/>
      <c r="Y263" s="176"/>
      <c r="Z263" s="91"/>
      <c r="AA263" s="83"/>
      <c r="AB263" s="91">
        <f>AB264</f>
        <v>1500</v>
      </c>
      <c r="AC263" s="83">
        <f t="shared" si="27"/>
        <v>1500</v>
      </c>
      <c r="AD263" s="91"/>
      <c r="AE263" s="91">
        <f t="shared" si="28"/>
        <v>1500</v>
      </c>
    </row>
    <row r="264" spans="1:31" ht="42" customHeight="1">
      <c r="A264" s="49" t="s">
        <v>188</v>
      </c>
      <c r="B264" s="121">
        <v>466</v>
      </c>
      <c r="C264" s="109" t="s">
        <v>464</v>
      </c>
      <c r="D264" s="58" t="s">
        <v>497</v>
      </c>
      <c r="E264" s="58" t="s">
        <v>187</v>
      </c>
      <c r="F264" s="83"/>
      <c r="G264" s="83"/>
      <c r="H264" s="91"/>
      <c r="I264" s="91"/>
      <c r="J264" s="176"/>
      <c r="K264" s="176"/>
      <c r="L264" s="176"/>
      <c r="M264" s="176"/>
      <c r="N264" s="176"/>
      <c r="O264" s="176"/>
      <c r="P264" s="176"/>
      <c r="Q264" s="176"/>
      <c r="R264" s="176"/>
      <c r="S264" s="176"/>
      <c r="T264" s="176"/>
      <c r="U264" s="176"/>
      <c r="V264" s="176"/>
      <c r="W264" s="176"/>
      <c r="X264" s="176"/>
      <c r="Y264" s="176"/>
      <c r="Z264" s="91"/>
      <c r="AA264" s="83"/>
      <c r="AB264" s="91">
        <v>1500</v>
      </c>
      <c r="AC264" s="83">
        <f t="shared" si="27"/>
        <v>1500</v>
      </c>
      <c r="AD264" s="91"/>
      <c r="AE264" s="91">
        <f t="shared" si="28"/>
        <v>1500</v>
      </c>
    </row>
    <row r="265" spans="1:31" ht="33.75" customHeight="1">
      <c r="A265" s="49" t="s">
        <v>205</v>
      </c>
      <c r="B265" s="121">
        <v>466</v>
      </c>
      <c r="C265" s="109" t="s">
        <v>595</v>
      </c>
      <c r="D265" s="58" t="s">
        <v>497</v>
      </c>
      <c r="E265" s="58"/>
      <c r="F265" s="59">
        <f>F266</f>
        <v>1000</v>
      </c>
      <c r="G265" s="59"/>
      <c r="H265" s="92">
        <f>H266</f>
        <v>1100</v>
      </c>
      <c r="I265" s="92">
        <f t="shared" si="30"/>
        <v>2100</v>
      </c>
      <c r="J265" s="176"/>
      <c r="K265" s="176"/>
      <c r="L265" s="176"/>
      <c r="M265" s="176"/>
      <c r="N265" s="176"/>
      <c r="O265" s="176"/>
      <c r="P265" s="176"/>
      <c r="Q265" s="176"/>
      <c r="R265" s="176"/>
      <c r="S265" s="176"/>
      <c r="T265" s="176"/>
      <c r="U265" s="176"/>
      <c r="V265" s="176"/>
      <c r="W265" s="176"/>
      <c r="X265" s="176"/>
      <c r="Y265" s="176"/>
      <c r="Z265" s="92">
        <f>Z266</f>
        <v>500</v>
      </c>
      <c r="AA265" s="83">
        <f t="shared" si="26"/>
        <v>2600</v>
      </c>
      <c r="AB265" s="92"/>
      <c r="AC265" s="83">
        <f t="shared" si="27"/>
        <v>2600</v>
      </c>
      <c r="AD265" s="91">
        <f>AD266</f>
        <v>4697</v>
      </c>
      <c r="AE265" s="91">
        <f t="shared" si="28"/>
        <v>7297</v>
      </c>
    </row>
    <row r="266" spans="1:31" ht="36" customHeight="1">
      <c r="A266" s="49" t="s">
        <v>188</v>
      </c>
      <c r="B266" s="121">
        <v>466</v>
      </c>
      <c r="C266" s="109" t="s">
        <v>595</v>
      </c>
      <c r="D266" s="58" t="s">
        <v>497</v>
      </c>
      <c r="E266" s="58" t="s">
        <v>187</v>
      </c>
      <c r="F266" s="59">
        <v>1000</v>
      </c>
      <c r="G266" s="59"/>
      <c r="H266" s="92">
        <v>1100</v>
      </c>
      <c r="I266" s="92">
        <f t="shared" si="30"/>
        <v>2100</v>
      </c>
      <c r="J266" s="176"/>
      <c r="K266" s="176"/>
      <c r="L266" s="176"/>
      <c r="M266" s="176"/>
      <c r="N266" s="176"/>
      <c r="O266" s="176"/>
      <c r="P266" s="176"/>
      <c r="Q266" s="176"/>
      <c r="R266" s="176"/>
      <c r="S266" s="176"/>
      <c r="T266" s="176"/>
      <c r="U266" s="176"/>
      <c r="V266" s="176"/>
      <c r="W266" s="176"/>
      <c r="X266" s="176"/>
      <c r="Y266" s="176"/>
      <c r="Z266" s="92">
        <v>500</v>
      </c>
      <c r="AA266" s="83">
        <f t="shared" si="26"/>
        <v>2600</v>
      </c>
      <c r="AB266" s="92"/>
      <c r="AC266" s="83">
        <f t="shared" si="27"/>
        <v>2600</v>
      </c>
      <c r="AD266" s="91">
        <f>4697</f>
        <v>4697</v>
      </c>
      <c r="AE266" s="91">
        <f t="shared" si="28"/>
        <v>7297</v>
      </c>
    </row>
    <row r="267" spans="1:31" ht="36" customHeight="1">
      <c r="A267" s="49" t="s">
        <v>811</v>
      </c>
      <c r="B267" s="121">
        <v>466</v>
      </c>
      <c r="C267" s="109" t="s">
        <v>595</v>
      </c>
      <c r="D267" s="58" t="s">
        <v>802</v>
      </c>
      <c r="E267" s="58"/>
      <c r="F267" s="59"/>
      <c r="G267" s="59"/>
      <c r="H267" s="92"/>
      <c r="I267" s="92"/>
      <c r="J267" s="176"/>
      <c r="K267" s="176"/>
      <c r="L267" s="176"/>
      <c r="M267" s="176"/>
      <c r="N267" s="176"/>
      <c r="O267" s="176"/>
      <c r="P267" s="176"/>
      <c r="Q267" s="176"/>
      <c r="R267" s="176"/>
      <c r="S267" s="176"/>
      <c r="T267" s="176"/>
      <c r="U267" s="176"/>
      <c r="V267" s="176"/>
      <c r="W267" s="176"/>
      <c r="X267" s="176"/>
      <c r="Y267" s="176"/>
      <c r="Z267" s="92"/>
      <c r="AA267" s="83"/>
      <c r="AB267" s="92"/>
      <c r="AC267" s="83"/>
      <c r="AD267" s="91">
        <v>1860</v>
      </c>
      <c r="AE267" s="91">
        <f t="shared" si="28"/>
        <v>1860</v>
      </c>
    </row>
    <row r="268" spans="1:31" ht="36" customHeight="1">
      <c r="A268" s="49" t="s">
        <v>205</v>
      </c>
      <c r="B268" s="121">
        <v>466</v>
      </c>
      <c r="C268" s="109" t="s">
        <v>761</v>
      </c>
      <c r="D268" s="58" t="s">
        <v>497</v>
      </c>
      <c r="E268" s="58"/>
      <c r="F268" s="59"/>
      <c r="G268" s="59"/>
      <c r="H268" s="92">
        <f>H269</f>
        <v>1000</v>
      </c>
      <c r="I268" s="92">
        <f t="shared" si="30"/>
        <v>1000</v>
      </c>
      <c r="J268" s="176"/>
      <c r="K268" s="176"/>
      <c r="L268" s="176"/>
      <c r="M268" s="176"/>
      <c r="N268" s="176"/>
      <c r="O268" s="176"/>
      <c r="P268" s="176"/>
      <c r="Q268" s="176"/>
      <c r="R268" s="176"/>
      <c r="S268" s="176"/>
      <c r="T268" s="176"/>
      <c r="U268" s="176"/>
      <c r="V268" s="176"/>
      <c r="W268" s="176"/>
      <c r="X268" s="176"/>
      <c r="Y268" s="176"/>
      <c r="Z268" s="92"/>
      <c r="AA268" s="83">
        <f t="shared" si="26"/>
        <v>1000</v>
      </c>
      <c r="AB268" s="92"/>
      <c r="AC268" s="83">
        <f t="shared" si="27"/>
        <v>1000</v>
      </c>
      <c r="AD268" s="92"/>
      <c r="AE268" s="91">
        <f t="shared" si="28"/>
        <v>1000</v>
      </c>
    </row>
    <row r="269" spans="1:31" ht="36" customHeight="1">
      <c r="A269" s="49" t="s">
        <v>188</v>
      </c>
      <c r="B269" s="121">
        <v>466</v>
      </c>
      <c r="C269" s="109" t="s">
        <v>761</v>
      </c>
      <c r="D269" s="58" t="s">
        <v>497</v>
      </c>
      <c r="E269" s="58" t="s">
        <v>187</v>
      </c>
      <c r="F269" s="59"/>
      <c r="G269" s="59"/>
      <c r="H269" s="92">
        <v>1000</v>
      </c>
      <c r="I269" s="92">
        <f t="shared" si="30"/>
        <v>1000</v>
      </c>
      <c r="J269" s="176"/>
      <c r="K269" s="176"/>
      <c r="L269" s="176"/>
      <c r="M269" s="176"/>
      <c r="N269" s="176"/>
      <c r="O269" s="176"/>
      <c r="P269" s="176"/>
      <c r="Q269" s="176"/>
      <c r="R269" s="176"/>
      <c r="S269" s="176"/>
      <c r="T269" s="176"/>
      <c r="U269" s="176"/>
      <c r="V269" s="176"/>
      <c r="W269" s="176"/>
      <c r="X269" s="176"/>
      <c r="Y269" s="176"/>
      <c r="Z269" s="92"/>
      <c r="AA269" s="83">
        <f t="shared" si="26"/>
        <v>1000</v>
      </c>
      <c r="AB269" s="92"/>
      <c r="AC269" s="83">
        <f t="shared" si="27"/>
        <v>1000</v>
      </c>
      <c r="AD269" s="92"/>
      <c r="AE269" s="91">
        <f t="shared" si="28"/>
        <v>1000</v>
      </c>
    </row>
    <row r="270" spans="1:31" ht="27" customHeight="1">
      <c r="A270" s="47" t="s">
        <v>285</v>
      </c>
      <c r="B270" s="82">
        <v>466</v>
      </c>
      <c r="C270" s="55" t="s">
        <v>101</v>
      </c>
      <c r="D270" s="56"/>
      <c r="E270" s="56"/>
      <c r="F270" s="83">
        <f>F272</f>
        <v>1500</v>
      </c>
      <c r="G270" s="83"/>
      <c r="H270" s="91">
        <f>H271</f>
        <v>600</v>
      </c>
      <c r="I270" s="91">
        <f t="shared" si="30"/>
        <v>2100</v>
      </c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7"/>
      <c r="W270" s="177"/>
      <c r="X270" s="177"/>
      <c r="Y270" s="177"/>
      <c r="Z270" s="91">
        <f>Z271</f>
        <v>1000</v>
      </c>
      <c r="AA270" s="83">
        <f t="shared" si="26"/>
        <v>3100</v>
      </c>
      <c r="AB270" s="91"/>
      <c r="AC270" s="83">
        <f t="shared" si="27"/>
        <v>3100</v>
      </c>
      <c r="AD270" s="91">
        <f>AD271</f>
        <v>-1000</v>
      </c>
      <c r="AE270" s="91">
        <f t="shared" si="28"/>
        <v>2100</v>
      </c>
    </row>
    <row r="271" spans="1:31" ht="56.25" customHeight="1">
      <c r="A271" s="47" t="s">
        <v>659</v>
      </c>
      <c r="B271" s="82">
        <v>466</v>
      </c>
      <c r="C271" s="55" t="s">
        <v>101</v>
      </c>
      <c r="D271" s="56" t="s">
        <v>260</v>
      </c>
      <c r="E271" s="56"/>
      <c r="F271" s="83">
        <f>F272</f>
        <v>1500</v>
      </c>
      <c r="G271" s="83"/>
      <c r="H271" s="91">
        <f>H272</f>
        <v>600</v>
      </c>
      <c r="I271" s="91">
        <f t="shared" si="30"/>
        <v>2100</v>
      </c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7"/>
      <c r="W271" s="177"/>
      <c r="X271" s="177"/>
      <c r="Y271" s="177"/>
      <c r="Z271" s="91">
        <f>Z272</f>
        <v>1000</v>
      </c>
      <c r="AA271" s="83">
        <f t="shared" si="26"/>
        <v>3100</v>
      </c>
      <c r="AB271" s="91"/>
      <c r="AC271" s="83">
        <f t="shared" si="27"/>
        <v>3100</v>
      </c>
      <c r="AD271" s="91">
        <f>AD272</f>
        <v>-1000</v>
      </c>
      <c r="AE271" s="91">
        <f t="shared" si="28"/>
        <v>2100</v>
      </c>
    </row>
    <row r="272" spans="1:31" ht="36.75" customHeight="1">
      <c r="A272" s="49" t="s">
        <v>205</v>
      </c>
      <c r="B272" s="121">
        <v>466</v>
      </c>
      <c r="C272" s="57" t="s">
        <v>101</v>
      </c>
      <c r="D272" s="58" t="s">
        <v>497</v>
      </c>
      <c r="E272" s="58"/>
      <c r="F272" s="59">
        <f>F273</f>
        <v>1500</v>
      </c>
      <c r="G272" s="59"/>
      <c r="H272" s="92">
        <f>H274</f>
        <v>600</v>
      </c>
      <c r="I272" s="92">
        <f t="shared" si="30"/>
        <v>2100</v>
      </c>
      <c r="J272" s="176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  <c r="V272" s="176"/>
      <c r="W272" s="176"/>
      <c r="X272" s="176"/>
      <c r="Y272" s="176"/>
      <c r="Z272" s="92">
        <f>Z273</f>
        <v>1000</v>
      </c>
      <c r="AA272" s="83">
        <f t="shared" si="26"/>
        <v>3100</v>
      </c>
      <c r="AB272" s="92"/>
      <c r="AC272" s="83">
        <f t="shared" si="27"/>
        <v>3100</v>
      </c>
      <c r="AD272" s="92">
        <f>AD273</f>
        <v>-1000</v>
      </c>
      <c r="AE272" s="91">
        <f t="shared" si="28"/>
        <v>2100</v>
      </c>
    </row>
    <row r="273" spans="1:31" ht="35.25" customHeight="1">
      <c r="A273" s="49" t="s">
        <v>188</v>
      </c>
      <c r="B273" s="121">
        <v>466</v>
      </c>
      <c r="C273" s="57" t="s">
        <v>101</v>
      </c>
      <c r="D273" s="58" t="s">
        <v>497</v>
      </c>
      <c r="E273" s="58" t="s">
        <v>528</v>
      </c>
      <c r="F273" s="59">
        <v>1500</v>
      </c>
      <c r="G273" s="59"/>
      <c r="H273" s="92"/>
      <c r="I273" s="92">
        <f t="shared" si="30"/>
        <v>1500</v>
      </c>
      <c r="J273" s="176"/>
      <c r="K273" s="176"/>
      <c r="L273" s="176"/>
      <c r="M273" s="176"/>
      <c r="N273" s="176"/>
      <c r="O273" s="176"/>
      <c r="P273" s="176"/>
      <c r="Q273" s="176"/>
      <c r="R273" s="176"/>
      <c r="S273" s="176"/>
      <c r="T273" s="176"/>
      <c r="U273" s="176"/>
      <c r="V273" s="176"/>
      <c r="W273" s="176"/>
      <c r="X273" s="176"/>
      <c r="Y273" s="176"/>
      <c r="Z273" s="92">
        <v>1000</v>
      </c>
      <c r="AA273" s="83">
        <f t="shared" si="26"/>
        <v>2500</v>
      </c>
      <c r="AB273" s="92"/>
      <c r="AC273" s="83">
        <f t="shared" si="27"/>
        <v>2500</v>
      </c>
      <c r="AD273" s="92">
        <v>-1000</v>
      </c>
      <c r="AE273" s="91">
        <f t="shared" si="28"/>
        <v>1500</v>
      </c>
    </row>
    <row r="274" spans="1:31" ht="35.25" customHeight="1">
      <c r="A274" s="49" t="s">
        <v>188</v>
      </c>
      <c r="B274" s="121">
        <v>466</v>
      </c>
      <c r="C274" s="57" t="s">
        <v>101</v>
      </c>
      <c r="D274" s="58" t="s">
        <v>497</v>
      </c>
      <c r="E274" s="58" t="s">
        <v>563</v>
      </c>
      <c r="F274" s="59"/>
      <c r="G274" s="59"/>
      <c r="H274" s="92">
        <v>600</v>
      </c>
      <c r="I274" s="92">
        <f t="shared" si="30"/>
        <v>600</v>
      </c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6"/>
      <c r="U274" s="176"/>
      <c r="V274" s="176"/>
      <c r="W274" s="176"/>
      <c r="X274" s="176"/>
      <c r="Y274" s="176"/>
      <c r="Z274" s="92"/>
      <c r="AA274" s="83">
        <f t="shared" si="26"/>
        <v>600</v>
      </c>
      <c r="AB274" s="92"/>
      <c r="AC274" s="83">
        <f t="shared" si="27"/>
        <v>600</v>
      </c>
      <c r="AD274" s="92"/>
      <c r="AE274" s="91">
        <f t="shared" si="28"/>
        <v>600</v>
      </c>
    </row>
    <row r="275" spans="1:31" ht="42" customHeight="1">
      <c r="A275" s="51" t="s">
        <v>7</v>
      </c>
      <c r="B275" s="82">
        <v>466</v>
      </c>
      <c r="C275" s="56" t="s">
        <v>102</v>
      </c>
      <c r="D275" s="56" t="s">
        <v>350</v>
      </c>
      <c r="E275" s="58"/>
      <c r="F275" s="83">
        <f>F276</f>
        <v>1259.4000000000001</v>
      </c>
      <c r="G275" s="83"/>
      <c r="H275" s="92"/>
      <c r="I275" s="91">
        <f t="shared" si="30"/>
        <v>1259.4000000000001</v>
      </c>
      <c r="J275" s="176"/>
      <c r="K275" s="176"/>
      <c r="L275" s="176"/>
      <c r="M275" s="176"/>
      <c r="N275" s="176"/>
      <c r="O275" s="176"/>
      <c r="P275" s="176"/>
      <c r="Q275" s="176"/>
      <c r="R275" s="176"/>
      <c r="S275" s="176"/>
      <c r="T275" s="176"/>
      <c r="U275" s="176"/>
      <c r="V275" s="176"/>
      <c r="W275" s="176"/>
      <c r="X275" s="176"/>
      <c r="Y275" s="176"/>
      <c r="Z275" s="92"/>
      <c r="AA275" s="83">
        <f t="shared" si="26"/>
        <v>1259.4000000000001</v>
      </c>
      <c r="AB275" s="92"/>
      <c r="AC275" s="83">
        <f t="shared" si="27"/>
        <v>1259.4000000000001</v>
      </c>
      <c r="AD275" s="92"/>
      <c r="AE275" s="91">
        <f t="shared" si="28"/>
        <v>1259.4000000000001</v>
      </c>
    </row>
    <row r="276" spans="1:31" ht="44.25" customHeight="1">
      <c r="A276" s="49" t="s">
        <v>676</v>
      </c>
      <c r="B276" s="121">
        <v>466</v>
      </c>
      <c r="C276" s="58" t="s">
        <v>102</v>
      </c>
      <c r="D276" s="58" t="s">
        <v>591</v>
      </c>
      <c r="E276" s="58"/>
      <c r="F276" s="59">
        <f>F277+F278</f>
        <v>1259.4000000000001</v>
      </c>
      <c r="G276" s="59"/>
      <c r="H276" s="92"/>
      <c r="I276" s="92">
        <f t="shared" si="30"/>
        <v>1259.4000000000001</v>
      </c>
      <c r="J276" s="176"/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  <c r="V276" s="176"/>
      <c r="W276" s="176"/>
      <c r="X276" s="176"/>
      <c r="Y276" s="176"/>
      <c r="Z276" s="92"/>
      <c r="AA276" s="83">
        <f t="shared" si="26"/>
        <v>1259.4000000000001</v>
      </c>
      <c r="AB276" s="92"/>
      <c r="AC276" s="83">
        <f t="shared" si="27"/>
        <v>1259.4000000000001</v>
      </c>
      <c r="AD276" s="92"/>
      <c r="AE276" s="91">
        <f t="shared" si="28"/>
        <v>1259.4000000000001</v>
      </c>
    </row>
    <row r="277" spans="1:31" ht="37.5" customHeight="1">
      <c r="A277" s="48" t="s">
        <v>593</v>
      </c>
      <c r="B277" s="121">
        <v>466</v>
      </c>
      <c r="C277" s="58" t="s">
        <v>102</v>
      </c>
      <c r="D277" s="58" t="s">
        <v>590</v>
      </c>
      <c r="E277" s="58" t="s">
        <v>187</v>
      </c>
      <c r="F277" s="59">
        <v>1258.4000000000001</v>
      </c>
      <c r="G277" s="59"/>
      <c r="H277" s="92"/>
      <c r="I277" s="92">
        <f t="shared" si="30"/>
        <v>1258.4000000000001</v>
      </c>
      <c r="J277" s="176"/>
      <c r="K277" s="176"/>
      <c r="L277" s="176"/>
      <c r="M277" s="176"/>
      <c r="N277" s="176"/>
      <c r="O277" s="176"/>
      <c r="P277" s="176"/>
      <c r="Q277" s="176"/>
      <c r="R277" s="176"/>
      <c r="S277" s="176"/>
      <c r="T277" s="176"/>
      <c r="U277" s="176"/>
      <c r="V277" s="176"/>
      <c r="W277" s="176"/>
      <c r="X277" s="176"/>
      <c r="Y277" s="176"/>
      <c r="Z277" s="92"/>
      <c r="AA277" s="83">
        <f t="shared" si="26"/>
        <v>1258.4000000000001</v>
      </c>
      <c r="AB277" s="92"/>
      <c r="AC277" s="83">
        <f t="shared" si="27"/>
        <v>1258.4000000000001</v>
      </c>
      <c r="AD277" s="92"/>
      <c r="AE277" s="91">
        <f t="shared" si="28"/>
        <v>1258.4000000000001</v>
      </c>
    </row>
    <row r="278" spans="1:31" ht="38.25" customHeight="1">
      <c r="A278" s="48" t="s">
        <v>594</v>
      </c>
      <c r="B278" s="121">
        <v>466</v>
      </c>
      <c r="C278" s="58" t="s">
        <v>102</v>
      </c>
      <c r="D278" s="58" t="s">
        <v>592</v>
      </c>
      <c r="E278" s="58" t="s">
        <v>187</v>
      </c>
      <c r="F278" s="59">
        <v>1</v>
      </c>
      <c r="G278" s="59"/>
      <c r="H278" s="92"/>
      <c r="I278" s="92">
        <f t="shared" si="30"/>
        <v>1</v>
      </c>
      <c r="J278" s="176"/>
      <c r="K278" s="176"/>
      <c r="L278" s="176"/>
      <c r="M278" s="176"/>
      <c r="N278" s="176"/>
      <c r="O278" s="176"/>
      <c r="P278" s="176"/>
      <c r="Q278" s="176"/>
      <c r="R278" s="176"/>
      <c r="S278" s="176"/>
      <c r="T278" s="176"/>
      <c r="U278" s="176"/>
      <c r="V278" s="176"/>
      <c r="W278" s="176"/>
      <c r="X278" s="176"/>
      <c r="Y278" s="176"/>
      <c r="Z278" s="92"/>
      <c r="AA278" s="83">
        <f t="shared" si="26"/>
        <v>1</v>
      </c>
      <c r="AB278" s="92"/>
      <c r="AC278" s="83">
        <f t="shared" ref="AC278:AC342" si="35">AA278+AB278</f>
        <v>1</v>
      </c>
      <c r="AD278" s="92"/>
      <c r="AE278" s="91">
        <f t="shared" ref="AE278:AE342" si="36">AC278+AD278</f>
        <v>1</v>
      </c>
    </row>
    <row r="279" spans="1:31" ht="21.75" customHeight="1">
      <c r="A279" s="47" t="s">
        <v>617</v>
      </c>
      <c r="B279" s="82">
        <v>466</v>
      </c>
      <c r="C279" s="56" t="s">
        <v>215</v>
      </c>
      <c r="D279" s="56"/>
      <c r="E279" s="56"/>
      <c r="F279" s="83">
        <f>F280</f>
        <v>3500</v>
      </c>
      <c r="G279" s="83"/>
      <c r="H279" s="91">
        <f>H280</f>
        <v>1700</v>
      </c>
      <c r="I279" s="91">
        <f t="shared" si="30"/>
        <v>5200</v>
      </c>
      <c r="J279" s="176"/>
      <c r="K279" s="176"/>
      <c r="L279" s="176"/>
      <c r="M279" s="176"/>
      <c r="N279" s="176"/>
      <c r="O279" s="176"/>
      <c r="P279" s="176"/>
      <c r="Q279" s="176"/>
      <c r="R279" s="176"/>
      <c r="S279" s="176"/>
      <c r="T279" s="176"/>
      <c r="U279" s="176"/>
      <c r="V279" s="176"/>
      <c r="W279" s="176"/>
      <c r="X279" s="176"/>
      <c r="Y279" s="176"/>
      <c r="Z279" s="92"/>
      <c r="AA279" s="83">
        <f t="shared" si="26"/>
        <v>5200</v>
      </c>
      <c r="AB279" s="91">
        <f>AB280</f>
        <v>16638.3</v>
      </c>
      <c r="AC279" s="83">
        <f t="shared" si="35"/>
        <v>21838.3</v>
      </c>
      <c r="AD279" s="91"/>
      <c r="AE279" s="91">
        <f t="shared" si="36"/>
        <v>21838.3</v>
      </c>
    </row>
    <row r="280" spans="1:31" ht="44.25" customHeight="1">
      <c r="A280" s="47" t="s">
        <v>815</v>
      </c>
      <c r="B280" s="128">
        <v>466</v>
      </c>
      <c r="C280" s="55" t="s">
        <v>97</v>
      </c>
      <c r="D280" s="56" t="s">
        <v>354</v>
      </c>
      <c r="E280" s="56"/>
      <c r="F280" s="83">
        <f>F281</f>
        <v>3500</v>
      </c>
      <c r="G280" s="83"/>
      <c r="H280" s="91">
        <f>H281</f>
        <v>1700</v>
      </c>
      <c r="I280" s="91">
        <f t="shared" si="30"/>
        <v>5200</v>
      </c>
      <c r="J280" s="176"/>
      <c r="K280" s="176"/>
      <c r="L280" s="176"/>
      <c r="M280" s="176"/>
      <c r="N280" s="176"/>
      <c r="O280" s="176"/>
      <c r="P280" s="176"/>
      <c r="Q280" s="176"/>
      <c r="R280" s="176"/>
      <c r="S280" s="176"/>
      <c r="T280" s="176"/>
      <c r="U280" s="176"/>
      <c r="V280" s="176"/>
      <c r="W280" s="176"/>
      <c r="X280" s="176"/>
      <c r="Y280" s="176"/>
      <c r="Z280" s="92"/>
      <c r="AA280" s="83">
        <f t="shared" ref="AA280:AA345" si="37">I280+Z280</f>
        <v>5200</v>
      </c>
      <c r="AB280" s="91">
        <f>AB281</f>
        <v>16638.3</v>
      </c>
      <c r="AC280" s="83">
        <f t="shared" si="35"/>
        <v>21838.3</v>
      </c>
      <c r="AD280" s="91"/>
      <c r="AE280" s="91">
        <f t="shared" si="36"/>
        <v>21838.3</v>
      </c>
    </row>
    <row r="281" spans="1:31" ht="42" customHeight="1">
      <c r="A281" s="48" t="s">
        <v>377</v>
      </c>
      <c r="B281" s="129">
        <v>466</v>
      </c>
      <c r="C281" s="57" t="s">
        <v>97</v>
      </c>
      <c r="D281" s="58" t="s">
        <v>414</v>
      </c>
      <c r="E281" s="58"/>
      <c r="F281" s="59">
        <f>F282+F284</f>
        <v>3500</v>
      </c>
      <c r="G281" s="59"/>
      <c r="H281" s="92">
        <f>H282</f>
        <v>1700</v>
      </c>
      <c r="I281" s="92">
        <f t="shared" si="30"/>
        <v>5200</v>
      </c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6"/>
      <c r="U281" s="176"/>
      <c r="V281" s="176"/>
      <c r="W281" s="176"/>
      <c r="X281" s="176"/>
      <c r="Y281" s="176"/>
      <c r="Z281" s="92"/>
      <c r="AA281" s="83">
        <f t="shared" si="37"/>
        <v>5200</v>
      </c>
      <c r="AB281" s="92">
        <f>AB285</f>
        <v>16638.3</v>
      </c>
      <c r="AC281" s="83">
        <f t="shared" si="35"/>
        <v>21838.3</v>
      </c>
      <c r="AD281" s="92"/>
      <c r="AE281" s="91">
        <f t="shared" si="36"/>
        <v>21838.3</v>
      </c>
    </row>
    <row r="282" spans="1:31" ht="33.75" customHeight="1">
      <c r="A282" s="48" t="s">
        <v>13</v>
      </c>
      <c r="B282" s="129">
        <v>466</v>
      </c>
      <c r="C282" s="57" t="s">
        <v>97</v>
      </c>
      <c r="D282" s="58" t="s">
        <v>544</v>
      </c>
      <c r="E282" s="56"/>
      <c r="F282" s="59">
        <f>SUM(F283)</f>
        <v>3500</v>
      </c>
      <c r="G282" s="59"/>
      <c r="H282" s="92">
        <f>H283</f>
        <v>1700</v>
      </c>
      <c r="I282" s="92">
        <f t="shared" si="30"/>
        <v>5200</v>
      </c>
      <c r="J282" s="176"/>
      <c r="K282" s="176"/>
      <c r="L282" s="176"/>
      <c r="M282" s="176"/>
      <c r="N282" s="176"/>
      <c r="O282" s="176"/>
      <c r="P282" s="176"/>
      <c r="Q282" s="176"/>
      <c r="R282" s="176"/>
      <c r="S282" s="176"/>
      <c r="T282" s="176"/>
      <c r="U282" s="176"/>
      <c r="V282" s="176"/>
      <c r="W282" s="176"/>
      <c r="X282" s="176"/>
      <c r="Y282" s="176"/>
      <c r="Z282" s="92"/>
      <c r="AA282" s="83">
        <f t="shared" si="37"/>
        <v>5200</v>
      </c>
      <c r="AB282" s="92"/>
      <c r="AC282" s="83">
        <f t="shared" si="35"/>
        <v>5200</v>
      </c>
      <c r="AD282" s="92"/>
      <c r="AE282" s="91">
        <f t="shared" si="36"/>
        <v>5200</v>
      </c>
    </row>
    <row r="283" spans="1:31" ht="27.75" customHeight="1">
      <c r="A283" s="49" t="s">
        <v>150</v>
      </c>
      <c r="B283" s="129">
        <v>466</v>
      </c>
      <c r="C283" s="57" t="s">
        <v>97</v>
      </c>
      <c r="D283" s="58" t="s">
        <v>544</v>
      </c>
      <c r="E283" s="58" t="s">
        <v>148</v>
      </c>
      <c r="F283" s="59">
        <v>3500</v>
      </c>
      <c r="G283" s="59"/>
      <c r="H283" s="92">
        <v>1700</v>
      </c>
      <c r="I283" s="92">
        <f t="shared" si="30"/>
        <v>5200</v>
      </c>
      <c r="J283" s="176"/>
      <c r="K283" s="176"/>
      <c r="L283" s="176"/>
      <c r="M283" s="176"/>
      <c r="N283" s="176"/>
      <c r="O283" s="176"/>
      <c r="P283" s="176"/>
      <c r="Q283" s="176"/>
      <c r="R283" s="176"/>
      <c r="S283" s="176"/>
      <c r="T283" s="176"/>
      <c r="U283" s="176"/>
      <c r="V283" s="176"/>
      <c r="W283" s="176"/>
      <c r="X283" s="176"/>
      <c r="Y283" s="176"/>
      <c r="Z283" s="92"/>
      <c r="AA283" s="83">
        <f t="shared" si="37"/>
        <v>5200</v>
      </c>
      <c r="AB283" s="92"/>
      <c r="AC283" s="83">
        <f t="shared" si="35"/>
        <v>5200</v>
      </c>
      <c r="AD283" s="92"/>
      <c r="AE283" s="91">
        <f t="shared" si="36"/>
        <v>5200</v>
      </c>
    </row>
    <row r="284" spans="1:31" ht="30.75" customHeight="1">
      <c r="A284" s="15" t="s">
        <v>532</v>
      </c>
      <c r="B284" s="129">
        <v>466</v>
      </c>
      <c r="C284" s="57" t="s">
        <v>97</v>
      </c>
      <c r="D284" s="58" t="s">
        <v>613</v>
      </c>
      <c r="E284" s="58"/>
      <c r="F284" s="59">
        <f>F285</f>
        <v>0</v>
      </c>
      <c r="G284" s="59"/>
      <c r="H284" s="92"/>
      <c r="I284" s="92">
        <f t="shared" si="30"/>
        <v>0</v>
      </c>
      <c r="J284" s="176"/>
      <c r="K284" s="176"/>
      <c r="L284" s="176"/>
      <c r="M284" s="176"/>
      <c r="N284" s="176"/>
      <c r="O284" s="176"/>
      <c r="P284" s="176"/>
      <c r="Q284" s="176"/>
      <c r="R284" s="176"/>
      <c r="S284" s="176"/>
      <c r="T284" s="176"/>
      <c r="U284" s="176"/>
      <c r="V284" s="176"/>
      <c r="W284" s="176"/>
      <c r="X284" s="176"/>
      <c r="Y284" s="176"/>
      <c r="Z284" s="92"/>
      <c r="AA284" s="83">
        <f t="shared" si="37"/>
        <v>0</v>
      </c>
      <c r="AB284" s="92"/>
      <c r="AC284" s="83">
        <f t="shared" si="35"/>
        <v>0</v>
      </c>
      <c r="AD284" s="92"/>
      <c r="AE284" s="91">
        <f t="shared" si="36"/>
        <v>0</v>
      </c>
    </row>
    <row r="285" spans="1:31" ht="36" customHeight="1">
      <c r="A285" s="49" t="s">
        <v>150</v>
      </c>
      <c r="B285" s="129">
        <v>466</v>
      </c>
      <c r="C285" s="57" t="s">
        <v>97</v>
      </c>
      <c r="D285" s="58" t="s">
        <v>613</v>
      </c>
      <c r="E285" s="58" t="s">
        <v>148</v>
      </c>
      <c r="F285" s="59">
        <v>0</v>
      </c>
      <c r="G285" s="59"/>
      <c r="H285" s="92"/>
      <c r="I285" s="92">
        <f t="shared" si="30"/>
        <v>0</v>
      </c>
      <c r="J285" s="176"/>
      <c r="K285" s="176"/>
      <c r="L285" s="176"/>
      <c r="M285" s="176"/>
      <c r="N285" s="176"/>
      <c r="O285" s="176"/>
      <c r="P285" s="176"/>
      <c r="Q285" s="176"/>
      <c r="R285" s="176"/>
      <c r="S285" s="176"/>
      <c r="T285" s="176"/>
      <c r="U285" s="176"/>
      <c r="V285" s="176"/>
      <c r="W285" s="176"/>
      <c r="X285" s="176"/>
      <c r="Y285" s="176"/>
      <c r="Z285" s="92"/>
      <c r="AA285" s="83">
        <f t="shared" si="37"/>
        <v>0</v>
      </c>
      <c r="AB285" s="92">
        <v>16638.3</v>
      </c>
      <c r="AC285" s="83">
        <f t="shared" si="35"/>
        <v>16638.3</v>
      </c>
      <c r="AD285" s="92"/>
      <c r="AE285" s="91">
        <f t="shared" si="36"/>
        <v>16638.3</v>
      </c>
    </row>
    <row r="286" spans="1:31" ht="23.25" customHeight="1">
      <c r="A286" s="47" t="s">
        <v>96</v>
      </c>
      <c r="B286" s="56" t="s">
        <v>596</v>
      </c>
      <c r="C286" s="56" t="s">
        <v>597</v>
      </c>
      <c r="D286" s="56"/>
      <c r="E286" s="56"/>
      <c r="F286" s="83">
        <f>F288</f>
        <v>1000</v>
      </c>
      <c r="G286" s="83"/>
      <c r="H286" s="92"/>
      <c r="I286" s="91">
        <f t="shared" si="30"/>
        <v>1000</v>
      </c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91"/>
      <c r="AA286" s="83">
        <f t="shared" si="37"/>
        <v>1000</v>
      </c>
      <c r="AB286" s="91"/>
      <c r="AC286" s="83">
        <f t="shared" si="35"/>
        <v>1000</v>
      </c>
      <c r="AD286" s="91"/>
      <c r="AE286" s="91">
        <f t="shared" si="36"/>
        <v>1000</v>
      </c>
    </row>
    <row r="287" spans="1:31" ht="54.75" customHeight="1">
      <c r="A287" s="47" t="s">
        <v>659</v>
      </c>
      <c r="B287" s="56" t="s">
        <v>596</v>
      </c>
      <c r="C287" s="56" t="s">
        <v>597</v>
      </c>
      <c r="D287" s="56" t="s">
        <v>260</v>
      </c>
      <c r="E287" s="56"/>
      <c r="F287" s="83">
        <f>F288</f>
        <v>1000</v>
      </c>
      <c r="G287" s="83"/>
      <c r="H287" s="92"/>
      <c r="I287" s="91">
        <f t="shared" si="30"/>
        <v>1000</v>
      </c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91"/>
      <c r="AA287" s="83">
        <f t="shared" si="37"/>
        <v>1000</v>
      </c>
      <c r="AB287" s="91"/>
      <c r="AC287" s="83">
        <f t="shared" si="35"/>
        <v>1000</v>
      </c>
      <c r="AD287" s="91"/>
      <c r="AE287" s="91">
        <f t="shared" si="36"/>
        <v>1000</v>
      </c>
    </row>
    <row r="288" spans="1:31" ht="26.25" customHeight="1">
      <c r="A288" s="49" t="s">
        <v>205</v>
      </c>
      <c r="B288" s="121">
        <v>466</v>
      </c>
      <c r="C288" s="58" t="s">
        <v>597</v>
      </c>
      <c r="D288" s="58" t="s">
        <v>497</v>
      </c>
      <c r="E288" s="58"/>
      <c r="F288" s="59">
        <f>F289</f>
        <v>1000</v>
      </c>
      <c r="G288" s="59"/>
      <c r="H288" s="92"/>
      <c r="I288" s="92">
        <f t="shared" si="30"/>
        <v>1000</v>
      </c>
      <c r="J288" s="176"/>
      <c r="K288" s="176"/>
      <c r="L288" s="176"/>
      <c r="M288" s="176"/>
      <c r="N288" s="176"/>
      <c r="O288" s="176"/>
      <c r="P288" s="176"/>
      <c r="Q288" s="176"/>
      <c r="R288" s="176"/>
      <c r="S288" s="176"/>
      <c r="T288" s="176"/>
      <c r="U288" s="176"/>
      <c r="V288" s="176"/>
      <c r="W288" s="176"/>
      <c r="X288" s="176"/>
      <c r="Y288" s="176"/>
      <c r="Z288" s="92"/>
      <c r="AA288" s="83">
        <f t="shared" si="37"/>
        <v>1000</v>
      </c>
      <c r="AB288" s="92"/>
      <c r="AC288" s="83">
        <f t="shared" si="35"/>
        <v>1000</v>
      </c>
      <c r="AD288" s="92"/>
      <c r="AE288" s="91">
        <f t="shared" si="36"/>
        <v>1000</v>
      </c>
    </row>
    <row r="289" spans="1:31" ht="33.75" customHeight="1">
      <c r="A289" s="49" t="s">
        <v>188</v>
      </c>
      <c r="B289" s="121">
        <v>466</v>
      </c>
      <c r="C289" s="58" t="s">
        <v>597</v>
      </c>
      <c r="D289" s="58" t="s">
        <v>497</v>
      </c>
      <c r="E289" s="58" t="s">
        <v>710</v>
      </c>
      <c r="F289" s="59">
        <v>1000</v>
      </c>
      <c r="G289" s="59"/>
      <c r="H289" s="92"/>
      <c r="I289" s="92">
        <f t="shared" si="30"/>
        <v>1000</v>
      </c>
      <c r="J289" s="176"/>
      <c r="K289" s="176"/>
      <c r="L289" s="176"/>
      <c r="M289" s="176"/>
      <c r="N289" s="176"/>
      <c r="O289" s="176"/>
      <c r="P289" s="176"/>
      <c r="Q289" s="176"/>
      <c r="R289" s="176"/>
      <c r="S289" s="176"/>
      <c r="T289" s="176"/>
      <c r="U289" s="176"/>
      <c r="V289" s="176"/>
      <c r="W289" s="176"/>
      <c r="X289" s="176"/>
      <c r="Y289" s="176"/>
      <c r="Z289" s="92"/>
      <c r="AA289" s="83">
        <f t="shared" si="37"/>
        <v>1000</v>
      </c>
      <c r="AB289" s="92"/>
      <c r="AC289" s="83">
        <f t="shared" si="35"/>
        <v>1000</v>
      </c>
      <c r="AD289" s="92"/>
      <c r="AE289" s="91">
        <f t="shared" si="36"/>
        <v>1000</v>
      </c>
    </row>
    <row r="290" spans="1:31" ht="25.5" customHeight="1">
      <c r="A290" s="201" t="s">
        <v>330</v>
      </c>
      <c r="B290" s="128">
        <v>475</v>
      </c>
      <c r="C290" s="57"/>
      <c r="D290" s="58"/>
      <c r="E290" s="58"/>
      <c r="F290" s="83">
        <f>SUM(F291,F340,F346)</f>
        <v>541056.89999999991</v>
      </c>
      <c r="G290" s="83">
        <f>SUM(G291,G340,G346)</f>
        <v>25969.200000000004</v>
      </c>
      <c r="H290" s="83">
        <f>SUM(H291,H340,H346)</f>
        <v>200</v>
      </c>
      <c r="I290" s="91">
        <f>F290+H290+G290</f>
        <v>567226.09999999986</v>
      </c>
      <c r="J290" s="176"/>
      <c r="K290" s="176"/>
      <c r="L290" s="176"/>
      <c r="M290" s="176"/>
      <c r="N290" s="176"/>
      <c r="O290" s="176"/>
      <c r="P290" s="176"/>
      <c r="Q290" s="176"/>
      <c r="R290" s="176"/>
      <c r="S290" s="176"/>
      <c r="T290" s="176"/>
      <c r="U290" s="176"/>
      <c r="V290" s="176"/>
      <c r="W290" s="176"/>
      <c r="X290" s="176"/>
      <c r="Y290" s="176"/>
      <c r="Z290" s="91">
        <v>105</v>
      </c>
      <c r="AA290" s="83">
        <f t="shared" si="37"/>
        <v>567331.09999999986</v>
      </c>
      <c r="AB290" s="91">
        <f>AB291</f>
        <v>22190</v>
      </c>
      <c r="AC290" s="83">
        <f t="shared" si="35"/>
        <v>589521.09999999986</v>
      </c>
      <c r="AD290" s="91">
        <f>AD291+AD340</f>
        <v>3830.9</v>
      </c>
      <c r="AE290" s="91">
        <f t="shared" si="36"/>
        <v>593351.99999999988</v>
      </c>
    </row>
    <row r="291" spans="1:31" ht="20.25" customHeight="1">
      <c r="A291" s="196" t="s">
        <v>162</v>
      </c>
      <c r="B291" s="128">
        <v>475</v>
      </c>
      <c r="C291" s="55" t="s">
        <v>161</v>
      </c>
      <c r="D291" s="56"/>
      <c r="E291" s="56"/>
      <c r="F291" s="83">
        <f>SUM(F292,F303,F326,F319)</f>
        <v>535980.69999999995</v>
      </c>
      <c r="G291" s="83">
        <f>SUM(G292,G303,G326,G319)</f>
        <v>25969.200000000004</v>
      </c>
      <c r="H291" s="83">
        <f>SUM(H292,H303,H326,H319)</f>
        <v>200</v>
      </c>
      <c r="I291" s="91">
        <f t="shared" ref="I291:I298" si="38">F291+H291+G291</f>
        <v>562149.89999999991</v>
      </c>
      <c r="J291" s="176"/>
      <c r="K291" s="176"/>
      <c r="L291" s="176"/>
      <c r="M291" s="176"/>
      <c r="N291" s="176"/>
      <c r="O291" s="176"/>
      <c r="P291" s="176"/>
      <c r="Q291" s="176"/>
      <c r="R291" s="176"/>
      <c r="S291" s="176"/>
      <c r="T291" s="176"/>
      <c r="U291" s="176"/>
      <c r="V291" s="176"/>
      <c r="W291" s="176"/>
      <c r="X291" s="176"/>
      <c r="Y291" s="176"/>
      <c r="Z291" s="92"/>
      <c r="AA291" s="83">
        <f t="shared" si="37"/>
        <v>562149.89999999991</v>
      </c>
      <c r="AB291" s="92">
        <f>AB303+AB326</f>
        <v>22190</v>
      </c>
      <c r="AC291" s="83">
        <f t="shared" si="35"/>
        <v>584339.89999999991</v>
      </c>
      <c r="AD291" s="91">
        <f>AD303+AD326</f>
        <v>2819.9</v>
      </c>
      <c r="AE291" s="91">
        <f t="shared" si="36"/>
        <v>587159.79999999993</v>
      </c>
    </row>
    <row r="292" spans="1:31" ht="20.25" customHeight="1">
      <c r="A292" s="47" t="s">
        <v>286</v>
      </c>
      <c r="B292" s="128">
        <v>475</v>
      </c>
      <c r="C292" s="55" t="s">
        <v>331</v>
      </c>
      <c r="D292" s="56"/>
      <c r="E292" s="56"/>
      <c r="F292" s="83">
        <f t="shared" ref="F292:G294" si="39">SUM(F293)</f>
        <v>169932</v>
      </c>
      <c r="G292" s="83">
        <f t="shared" si="39"/>
        <v>9338.6</v>
      </c>
      <c r="H292" s="92"/>
      <c r="I292" s="91">
        <f t="shared" si="38"/>
        <v>179270.6</v>
      </c>
      <c r="J292" s="176"/>
      <c r="K292" s="176"/>
      <c r="L292" s="176"/>
      <c r="M292" s="176"/>
      <c r="N292" s="176"/>
      <c r="O292" s="176"/>
      <c r="P292" s="176"/>
      <c r="Q292" s="176"/>
      <c r="R292" s="176"/>
      <c r="S292" s="176"/>
      <c r="T292" s="176"/>
      <c r="U292" s="176"/>
      <c r="V292" s="176"/>
      <c r="W292" s="176"/>
      <c r="X292" s="176"/>
      <c r="Y292" s="176"/>
      <c r="Z292" s="92"/>
      <c r="AA292" s="83">
        <f t="shared" si="37"/>
        <v>179270.6</v>
      </c>
      <c r="AB292" s="92"/>
      <c r="AC292" s="83">
        <f t="shared" si="35"/>
        <v>179270.6</v>
      </c>
      <c r="AD292" s="92"/>
      <c r="AE292" s="91">
        <f t="shared" si="36"/>
        <v>179270.6</v>
      </c>
    </row>
    <row r="293" spans="1:31" ht="34.5" hidden="1" customHeight="1">
      <c r="A293" s="196" t="s">
        <v>655</v>
      </c>
      <c r="B293" s="128">
        <v>475</v>
      </c>
      <c r="C293" s="55" t="s">
        <v>331</v>
      </c>
      <c r="D293" s="56" t="s">
        <v>261</v>
      </c>
      <c r="E293" s="58"/>
      <c r="F293" s="83">
        <f t="shared" si="39"/>
        <v>169932</v>
      </c>
      <c r="G293" s="83">
        <f t="shared" si="39"/>
        <v>9338.6</v>
      </c>
      <c r="H293" s="92"/>
      <c r="I293" s="91">
        <f t="shared" si="38"/>
        <v>179270.6</v>
      </c>
      <c r="J293" s="176"/>
      <c r="K293" s="176"/>
      <c r="L293" s="176"/>
      <c r="M293" s="176"/>
      <c r="N293" s="176"/>
      <c r="O293" s="176"/>
      <c r="P293" s="176"/>
      <c r="Q293" s="176"/>
      <c r="R293" s="176"/>
      <c r="S293" s="176"/>
      <c r="T293" s="176"/>
      <c r="U293" s="176"/>
      <c r="V293" s="176"/>
      <c r="W293" s="176"/>
      <c r="X293" s="176"/>
      <c r="Y293" s="176"/>
      <c r="Z293" s="92"/>
      <c r="AA293" s="83">
        <f t="shared" si="37"/>
        <v>179270.6</v>
      </c>
      <c r="AB293" s="92"/>
      <c r="AC293" s="83">
        <f t="shared" si="35"/>
        <v>179270.6</v>
      </c>
      <c r="AD293" s="92"/>
      <c r="AE293" s="91">
        <f t="shared" si="36"/>
        <v>179270.6</v>
      </c>
    </row>
    <row r="294" spans="1:31" ht="32.25" hidden="1" customHeight="1">
      <c r="A294" s="194" t="s">
        <v>14</v>
      </c>
      <c r="B294" s="128">
        <v>475</v>
      </c>
      <c r="C294" s="55" t="s">
        <v>331</v>
      </c>
      <c r="D294" s="56" t="s">
        <v>262</v>
      </c>
      <c r="E294" s="56"/>
      <c r="F294" s="83">
        <f t="shared" si="39"/>
        <v>169932</v>
      </c>
      <c r="G294" s="83">
        <f t="shared" si="39"/>
        <v>9338.6</v>
      </c>
      <c r="H294" s="92"/>
      <c r="I294" s="91">
        <f t="shared" si="38"/>
        <v>179270.6</v>
      </c>
      <c r="J294" s="176"/>
      <c r="K294" s="176"/>
      <c r="L294" s="176"/>
      <c r="M294" s="176"/>
      <c r="N294" s="176"/>
      <c r="O294" s="176"/>
      <c r="P294" s="176"/>
      <c r="Q294" s="176"/>
      <c r="R294" s="176"/>
      <c r="S294" s="176"/>
      <c r="T294" s="176"/>
      <c r="U294" s="176"/>
      <c r="V294" s="176"/>
      <c r="W294" s="176"/>
      <c r="X294" s="176"/>
      <c r="Y294" s="176"/>
      <c r="Z294" s="92"/>
      <c r="AA294" s="83">
        <f t="shared" si="37"/>
        <v>179270.6</v>
      </c>
      <c r="AB294" s="92"/>
      <c r="AC294" s="83">
        <f t="shared" si="35"/>
        <v>179270.6</v>
      </c>
      <c r="AD294" s="92"/>
      <c r="AE294" s="91">
        <f t="shared" si="36"/>
        <v>179270.6</v>
      </c>
    </row>
    <row r="295" spans="1:31" ht="35.25" hidden="1" customHeight="1">
      <c r="A295" s="195" t="s">
        <v>379</v>
      </c>
      <c r="B295" s="129">
        <v>475</v>
      </c>
      <c r="C295" s="57" t="s">
        <v>331</v>
      </c>
      <c r="D295" s="58" t="s">
        <v>402</v>
      </c>
      <c r="E295" s="56"/>
      <c r="F295" s="59">
        <f>SUM(F296,F299)</f>
        <v>169932</v>
      </c>
      <c r="G295" s="59">
        <f>SUM(G296,G299)</f>
        <v>9338.6</v>
      </c>
      <c r="H295" s="92"/>
      <c r="I295" s="92">
        <f t="shared" si="38"/>
        <v>179270.6</v>
      </c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175"/>
      <c r="X295" s="175"/>
      <c r="Y295" s="175"/>
      <c r="Z295" s="92"/>
      <c r="AA295" s="83">
        <f t="shared" si="37"/>
        <v>179270.6</v>
      </c>
      <c r="AB295" s="92"/>
      <c r="AC295" s="83">
        <f t="shared" si="35"/>
        <v>179270.6</v>
      </c>
      <c r="AD295" s="92"/>
      <c r="AE295" s="91">
        <f t="shared" si="36"/>
        <v>179270.6</v>
      </c>
    </row>
    <row r="296" spans="1:31" ht="81.75" hidden="1" customHeight="1">
      <c r="A296" s="195" t="s">
        <v>270</v>
      </c>
      <c r="B296" s="129">
        <v>475</v>
      </c>
      <c r="C296" s="57" t="s">
        <v>331</v>
      </c>
      <c r="D296" s="58" t="s">
        <v>403</v>
      </c>
      <c r="E296" s="58"/>
      <c r="F296" s="84">
        <f>F297+F298</f>
        <v>91621</v>
      </c>
      <c r="G296" s="84">
        <f>G297+G298</f>
        <v>9338.6</v>
      </c>
      <c r="H296" s="92"/>
      <c r="I296" s="92">
        <f t="shared" si="38"/>
        <v>100959.6</v>
      </c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5"/>
      <c r="U296" s="175"/>
      <c r="V296" s="175"/>
      <c r="W296" s="175"/>
      <c r="X296" s="175"/>
      <c r="Y296" s="175"/>
      <c r="Z296" s="92"/>
      <c r="AA296" s="83">
        <f t="shared" si="37"/>
        <v>100959.6</v>
      </c>
      <c r="AB296" s="92"/>
      <c r="AC296" s="83">
        <f t="shared" si="35"/>
        <v>100959.6</v>
      </c>
      <c r="AD296" s="92"/>
      <c r="AE296" s="91">
        <f t="shared" si="36"/>
        <v>100959.6</v>
      </c>
    </row>
    <row r="297" spans="1:31" ht="24" hidden="1" customHeight="1">
      <c r="A297" s="49" t="s">
        <v>564</v>
      </c>
      <c r="B297" s="129">
        <v>475</v>
      </c>
      <c r="C297" s="57" t="s">
        <v>331</v>
      </c>
      <c r="D297" s="58" t="s">
        <v>403</v>
      </c>
      <c r="E297" s="58" t="s">
        <v>520</v>
      </c>
      <c r="F297" s="84">
        <v>90661</v>
      </c>
      <c r="G297" s="84">
        <v>9289</v>
      </c>
      <c r="H297" s="92"/>
      <c r="I297" s="92">
        <f t="shared" si="38"/>
        <v>99950</v>
      </c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  <c r="X297" s="175"/>
      <c r="Y297" s="175"/>
      <c r="Z297" s="92"/>
      <c r="AA297" s="83">
        <f t="shared" si="37"/>
        <v>99950</v>
      </c>
      <c r="AB297" s="92"/>
      <c r="AC297" s="83">
        <f t="shared" si="35"/>
        <v>99950</v>
      </c>
      <c r="AD297" s="92"/>
      <c r="AE297" s="91">
        <f t="shared" si="36"/>
        <v>99950</v>
      </c>
    </row>
    <row r="298" spans="1:31" ht="24" hidden="1" customHeight="1">
      <c r="A298" s="49" t="s">
        <v>144</v>
      </c>
      <c r="B298" s="129">
        <v>475</v>
      </c>
      <c r="C298" s="57" t="s">
        <v>331</v>
      </c>
      <c r="D298" s="58" t="s">
        <v>573</v>
      </c>
      <c r="E298" s="58" t="s">
        <v>520</v>
      </c>
      <c r="F298" s="84">
        <v>960</v>
      </c>
      <c r="G298" s="84">
        <v>49.6</v>
      </c>
      <c r="H298" s="92"/>
      <c r="I298" s="92">
        <f t="shared" si="38"/>
        <v>1009.6</v>
      </c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5"/>
      <c r="U298" s="175"/>
      <c r="V298" s="175"/>
      <c r="W298" s="175"/>
      <c r="X298" s="175"/>
      <c r="Y298" s="175"/>
      <c r="Z298" s="92"/>
      <c r="AA298" s="83">
        <f t="shared" si="37"/>
        <v>1009.6</v>
      </c>
      <c r="AB298" s="92"/>
      <c r="AC298" s="83">
        <f t="shared" si="35"/>
        <v>1009.6</v>
      </c>
      <c r="AD298" s="92"/>
      <c r="AE298" s="91">
        <f t="shared" si="36"/>
        <v>1009.6</v>
      </c>
    </row>
    <row r="299" spans="1:31" ht="46.5" hidden="1" customHeight="1">
      <c r="A299" s="195" t="s">
        <v>334</v>
      </c>
      <c r="B299" s="129">
        <v>475</v>
      </c>
      <c r="C299" s="57" t="s">
        <v>331</v>
      </c>
      <c r="D299" s="58" t="s">
        <v>404</v>
      </c>
      <c r="E299" s="58"/>
      <c r="F299" s="59">
        <f>F300+F301+F302</f>
        <v>78311</v>
      </c>
      <c r="G299" s="59"/>
      <c r="H299" s="92"/>
      <c r="I299" s="92">
        <f>F299+H299</f>
        <v>78311</v>
      </c>
      <c r="J299" s="176"/>
      <c r="K299" s="176"/>
      <c r="L299" s="176"/>
      <c r="M299" s="176"/>
      <c r="N299" s="176"/>
      <c r="O299" s="176"/>
      <c r="P299" s="176"/>
      <c r="Q299" s="176"/>
      <c r="R299" s="176"/>
      <c r="S299" s="176"/>
      <c r="T299" s="176"/>
      <c r="U299" s="176"/>
      <c r="V299" s="176"/>
      <c r="W299" s="176"/>
      <c r="X299" s="176"/>
      <c r="Y299" s="176"/>
      <c r="Z299" s="92"/>
      <c r="AA299" s="83">
        <f t="shared" si="37"/>
        <v>78311</v>
      </c>
      <c r="AB299" s="92"/>
      <c r="AC299" s="83">
        <f t="shared" si="35"/>
        <v>78311</v>
      </c>
      <c r="AD299" s="92"/>
      <c r="AE299" s="91">
        <f t="shared" si="36"/>
        <v>78311</v>
      </c>
    </row>
    <row r="300" spans="1:31" ht="23.25" hidden="1" customHeight="1">
      <c r="A300" s="49" t="s">
        <v>564</v>
      </c>
      <c r="B300" s="109">
        <v>475</v>
      </c>
      <c r="C300" s="109" t="s">
        <v>464</v>
      </c>
      <c r="D300" s="58" t="s">
        <v>404</v>
      </c>
      <c r="E300" s="58" t="s">
        <v>520</v>
      </c>
      <c r="F300" s="59">
        <v>29968</v>
      </c>
      <c r="G300" s="59"/>
      <c r="H300" s="92"/>
      <c r="I300" s="92">
        <f>F300+H300</f>
        <v>29968</v>
      </c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6"/>
      <c r="U300" s="176"/>
      <c r="V300" s="176"/>
      <c r="W300" s="176"/>
      <c r="X300" s="176"/>
      <c r="Y300" s="176"/>
      <c r="Z300" s="92"/>
      <c r="AA300" s="83">
        <f t="shared" si="37"/>
        <v>29968</v>
      </c>
      <c r="AB300" s="92"/>
      <c r="AC300" s="83">
        <f t="shared" si="35"/>
        <v>29968</v>
      </c>
      <c r="AD300" s="92"/>
      <c r="AE300" s="91">
        <f t="shared" si="36"/>
        <v>29968</v>
      </c>
    </row>
    <row r="301" spans="1:31" ht="26.25" hidden="1" customHeight="1">
      <c r="A301" s="49" t="s">
        <v>144</v>
      </c>
      <c r="B301" s="109">
        <v>475</v>
      </c>
      <c r="C301" s="109" t="s">
        <v>464</v>
      </c>
      <c r="D301" s="58" t="s">
        <v>448</v>
      </c>
      <c r="E301" s="58" t="s">
        <v>520</v>
      </c>
      <c r="F301" s="59">
        <v>29447</v>
      </c>
      <c r="G301" s="59"/>
      <c r="H301" s="92"/>
      <c r="I301" s="92">
        <f>F301+H301</f>
        <v>29447</v>
      </c>
      <c r="J301" s="176"/>
      <c r="K301" s="176"/>
      <c r="L301" s="176"/>
      <c r="M301" s="176"/>
      <c r="N301" s="176"/>
      <c r="O301" s="176"/>
      <c r="P301" s="176"/>
      <c r="Q301" s="176"/>
      <c r="R301" s="176"/>
      <c r="S301" s="176"/>
      <c r="T301" s="176"/>
      <c r="U301" s="176"/>
      <c r="V301" s="176"/>
      <c r="W301" s="176"/>
      <c r="X301" s="176"/>
      <c r="Y301" s="176"/>
      <c r="Z301" s="92"/>
      <c r="AA301" s="83">
        <f t="shared" si="37"/>
        <v>29447</v>
      </c>
      <c r="AB301" s="92"/>
      <c r="AC301" s="83">
        <f t="shared" si="35"/>
        <v>29447</v>
      </c>
      <c r="AD301" s="92"/>
      <c r="AE301" s="91">
        <f t="shared" si="36"/>
        <v>29447</v>
      </c>
    </row>
    <row r="302" spans="1:31" ht="25.5" hidden="1" customHeight="1">
      <c r="A302" s="49" t="s">
        <v>622</v>
      </c>
      <c r="B302" s="109">
        <v>475</v>
      </c>
      <c r="C302" s="109" t="s">
        <v>464</v>
      </c>
      <c r="D302" s="58" t="s">
        <v>621</v>
      </c>
      <c r="E302" s="58" t="s">
        <v>520</v>
      </c>
      <c r="F302" s="59">
        <v>18896</v>
      </c>
      <c r="G302" s="59"/>
      <c r="H302" s="92"/>
      <c r="I302" s="92">
        <f>F302+H302</f>
        <v>18896</v>
      </c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176"/>
      <c r="U302" s="176"/>
      <c r="V302" s="176"/>
      <c r="W302" s="176"/>
      <c r="X302" s="176"/>
      <c r="Y302" s="176"/>
      <c r="Z302" s="92"/>
      <c r="AA302" s="83">
        <f t="shared" si="37"/>
        <v>18896</v>
      </c>
      <c r="AB302" s="92"/>
      <c r="AC302" s="83">
        <f t="shared" si="35"/>
        <v>18896</v>
      </c>
      <c r="AD302" s="92"/>
      <c r="AE302" s="91">
        <f t="shared" si="36"/>
        <v>18896</v>
      </c>
    </row>
    <row r="303" spans="1:31" ht="27" customHeight="1">
      <c r="A303" s="51" t="s">
        <v>287</v>
      </c>
      <c r="B303" s="128">
        <v>475</v>
      </c>
      <c r="C303" s="55" t="s">
        <v>332</v>
      </c>
      <c r="D303" s="56"/>
      <c r="E303" s="56"/>
      <c r="F303" s="83">
        <f t="shared" ref="F303:H304" si="40">SUM(F304)</f>
        <v>310995.7</v>
      </c>
      <c r="G303" s="83">
        <f t="shared" si="40"/>
        <v>16630.600000000002</v>
      </c>
      <c r="H303" s="83">
        <f t="shared" si="40"/>
        <v>200</v>
      </c>
      <c r="I303" s="91">
        <f>F303+H303+G303</f>
        <v>327826.3</v>
      </c>
      <c r="J303" s="176"/>
      <c r="K303" s="176"/>
      <c r="L303" s="176"/>
      <c r="M303" s="176"/>
      <c r="N303" s="176"/>
      <c r="O303" s="176"/>
      <c r="P303" s="176"/>
      <c r="Q303" s="176"/>
      <c r="R303" s="176"/>
      <c r="S303" s="176"/>
      <c r="T303" s="176"/>
      <c r="U303" s="176"/>
      <c r="V303" s="176"/>
      <c r="W303" s="176"/>
      <c r="X303" s="176"/>
      <c r="Y303" s="176"/>
      <c r="Z303" s="92"/>
      <c r="AA303" s="83">
        <f t="shared" si="37"/>
        <v>327826.3</v>
      </c>
      <c r="AB303" s="92">
        <f>AB304</f>
        <v>21190</v>
      </c>
      <c r="AC303" s="83">
        <f t="shared" si="35"/>
        <v>349016.3</v>
      </c>
      <c r="AD303" s="91">
        <f>AD314</f>
        <v>2700.6</v>
      </c>
      <c r="AE303" s="91">
        <f t="shared" si="36"/>
        <v>351716.89999999997</v>
      </c>
    </row>
    <row r="304" spans="1:31" ht="30.75" customHeight="1">
      <c r="A304" s="51" t="s">
        <v>197</v>
      </c>
      <c r="B304" s="128">
        <v>475</v>
      </c>
      <c r="C304" s="55" t="s">
        <v>332</v>
      </c>
      <c r="D304" s="56" t="s">
        <v>341</v>
      </c>
      <c r="E304" s="56"/>
      <c r="F304" s="83">
        <f t="shared" si="40"/>
        <v>310995.7</v>
      </c>
      <c r="G304" s="83">
        <f t="shared" si="40"/>
        <v>16630.600000000002</v>
      </c>
      <c r="H304" s="83">
        <f t="shared" si="40"/>
        <v>200</v>
      </c>
      <c r="I304" s="91">
        <f t="shared" ref="I304:I308" si="41">F304+H304+G304</f>
        <v>327826.3</v>
      </c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  <c r="W304" s="176"/>
      <c r="X304" s="176"/>
      <c r="Y304" s="176"/>
      <c r="Z304" s="92"/>
      <c r="AA304" s="83">
        <f t="shared" si="37"/>
        <v>327826.3</v>
      </c>
      <c r="AB304" s="92">
        <f>AB305</f>
        <v>21190</v>
      </c>
      <c r="AC304" s="83">
        <f t="shared" si="35"/>
        <v>349016.3</v>
      </c>
      <c r="AD304" s="91">
        <f>AD305</f>
        <v>2700.6</v>
      </c>
      <c r="AE304" s="91">
        <f t="shared" si="36"/>
        <v>351716.89999999997</v>
      </c>
    </row>
    <row r="305" spans="1:31" ht="44.25" customHeight="1">
      <c r="A305" s="195" t="s">
        <v>380</v>
      </c>
      <c r="B305" s="129">
        <v>475</v>
      </c>
      <c r="C305" s="57" t="s">
        <v>332</v>
      </c>
      <c r="D305" s="58" t="s">
        <v>405</v>
      </c>
      <c r="E305" s="58"/>
      <c r="F305" s="59">
        <f>SUM(F306,F309)</f>
        <v>310995.7</v>
      </c>
      <c r="G305" s="59">
        <f>SUM(G306,G309)</f>
        <v>16630.600000000002</v>
      </c>
      <c r="H305" s="59">
        <f>SUM(H306,H309)</f>
        <v>200</v>
      </c>
      <c r="I305" s="92">
        <f t="shared" si="41"/>
        <v>327826.3</v>
      </c>
      <c r="J305" s="176"/>
      <c r="K305" s="176"/>
      <c r="L305" s="176"/>
      <c r="M305" s="176"/>
      <c r="N305" s="176"/>
      <c r="O305" s="176"/>
      <c r="P305" s="176"/>
      <c r="Q305" s="176"/>
      <c r="R305" s="176"/>
      <c r="S305" s="176"/>
      <c r="T305" s="176"/>
      <c r="U305" s="176"/>
      <c r="V305" s="176"/>
      <c r="W305" s="176"/>
      <c r="X305" s="176"/>
      <c r="Y305" s="176"/>
      <c r="Z305" s="92"/>
      <c r="AA305" s="83">
        <f t="shared" si="37"/>
        <v>327826.3</v>
      </c>
      <c r="AB305" s="92">
        <f>AB311+AB314</f>
        <v>21190</v>
      </c>
      <c r="AC305" s="83">
        <f t="shared" si="35"/>
        <v>349016.3</v>
      </c>
      <c r="AD305" s="91">
        <f>AD311</f>
        <v>2700.6</v>
      </c>
      <c r="AE305" s="91">
        <f t="shared" si="36"/>
        <v>351716.89999999997</v>
      </c>
    </row>
    <row r="306" spans="1:31" ht="79.5" customHeight="1">
      <c r="A306" s="207" t="s">
        <v>271</v>
      </c>
      <c r="B306" s="129">
        <v>475</v>
      </c>
      <c r="C306" s="57" t="s">
        <v>332</v>
      </c>
      <c r="D306" s="58" t="s">
        <v>406</v>
      </c>
      <c r="E306" s="58"/>
      <c r="F306" s="84">
        <f>F307+F308</f>
        <v>161279</v>
      </c>
      <c r="G306" s="84">
        <f>G307+G308</f>
        <v>16472.7</v>
      </c>
      <c r="H306" s="92"/>
      <c r="I306" s="92">
        <f t="shared" si="41"/>
        <v>177751.7</v>
      </c>
      <c r="J306" s="176"/>
      <c r="K306" s="176"/>
      <c r="L306" s="176"/>
      <c r="M306" s="176"/>
      <c r="N306" s="176"/>
      <c r="O306" s="176"/>
      <c r="P306" s="176"/>
      <c r="Q306" s="176"/>
      <c r="R306" s="176"/>
      <c r="S306" s="176"/>
      <c r="T306" s="176"/>
      <c r="U306" s="176"/>
      <c r="V306" s="176"/>
      <c r="W306" s="176"/>
      <c r="X306" s="176"/>
      <c r="Y306" s="176"/>
      <c r="Z306" s="92"/>
      <c r="AA306" s="83">
        <f t="shared" si="37"/>
        <v>177751.7</v>
      </c>
      <c r="AB306" s="92"/>
      <c r="AC306" s="83">
        <f t="shared" si="35"/>
        <v>177751.7</v>
      </c>
      <c r="AD306" s="92"/>
      <c r="AE306" s="91">
        <f t="shared" si="36"/>
        <v>177751.7</v>
      </c>
    </row>
    <row r="307" spans="1:31" ht="26.25" customHeight="1">
      <c r="A307" s="49" t="s">
        <v>564</v>
      </c>
      <c r="B307" s="129">
        <v>475</v>
      </c>
      <c r="C307" s="57" t="s">
        <v>332</v>
      </c>
      <c r="D307" s="58" t="s">
        <v>406</v>
      </c>
      <c r="E307" s="58" t="s">
        <v>520</v>
      </c>
      <c r="F307" s="84">
        <v>158959</v>
      </c>
      <c r="G307" s="84">
        <v>17015</v>
      </c>
      <c r="H307" s="92"/>
      <c r="I307" s="92">
        <f t="shared" si="41"/>
        <v>175974</v>
      </c>
      <c r="J307" s="176"/>
      <c r="K307" s="176"/>
      <c r="L307" s="176"/>
      <c r="M307" s="176"/>
      <c r="N307" s="176"/>
      <c r="O307" s="176"/>
      <c r="P307" s="176"/>
      <c r="Q307" s="176"/>
      <c r="R307" s="176"/>
      <c r="S307" s="176"/>
      <c r="T307" s="176"/>
      <c r="U307" s="176"/>
      <c r="V307" s="176"/>
      <c r="W307" s="176"/>
      <c r="X307" s="176"/>
      <c r="Y307" s="176"/>
      <c r="Z307" s="92"/>
      <c r="AA307" s="83">
        <f t="shared" si="37"/>
        <v>175974</v>
      </c>
      <c r="AB307" s="92"/>
      <c r="AC307" s="83">
        <f t="shared" si="35"/>
        <v>175974</v>
      </c>
      <c r="AD307" s="92"/>
      <c r="AE307" s="91">
        <f t="shared" si="36"/>
        <v>175974</v>
      </c>
    </row>
    <row r="308" spans="1:31" ht="23.25" customHeight="1">
      <c r="A308" s="49" t="s">
        <v>144</v>
      </c>
      <c r="B308" s="129">
        <v>475</v>
      </c>
      <c r="C308" s="57" t="s">
        <v>332</v>
      </c>
      <c r="D308" s="58" t="s">
        <v>572</v>
      </c>
      <c r="E308" s="58" t="s">
        <v>520</v>
      </c>
      <c r="F308" s="84">
        <v>2320</v>
      </c>
      <c r="G308" s="84">
        <v>-542.29999999999995</v>
      </c>
      <c r="H308" s="92"/>
      <c r="I308" s="92">
        <f t="shared" si="41"/>
        <v>1777.7</v>
      </c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176"/>
      <c r="U308" s="176"/>
      <c r="V308" s="176"/>
      <c r="W308" s="176"/>
      <c r="X308" s="176"/>
      <c r="Y308" s="176"/>
      <c r="Z308" s="92"/>
      <c r="AA308" s="83">
        <f t="shared" si="37"/>
        <v>1777.7</v>
      </c>
      <c r="AB308" s="92"/>
      <c r="AC308" s="83">
        <f t="shared" si="35"/>
        <v>1777.7</v>
      </c>
      <c r="AD308" s="92"/>
      <c r="AE308" s="91">
        <f t="shared" si="36"/>
        <v>1777.7</v>
      </c>
    </row>
    <row r="309" spans="1:31" ht="42" customHeight="1">
      <c r="A309" s="195" t="s">
        <v>272</v>
      </c>
      <c r="B309" s="129">
        <v>475</v>
      </c>
      <c r="C309" s="57" t="s">
        <v>332</v>
      </c>
      <c r="D309" s="58" t="s">
        <v>407</v>
      </c>
      <c r="E309" s="58"/>
      <c r="F309" s="59">
        <f>F310+F311</f>
        <v>149716.70000000001</v>
      </c>
      <c r="G309" s="59">
        <f>G310+G311</f>
        <v>157.9</v>
      </c>
      <c r="H309" s="59">
        <f>H310+H311</f>
        <v>200</v>
      </c>
      <c r="I309" s="92">
        <f>F309+H309+G309</f>
        <v>150074.6</v>
      </c>
      <c r="J309" s="176"/>
      <c r="K309" s="176"/>
      <c r="L309" s="176"/>
      <c r="M309" s="176"/>
      <c r="N309" s="176"/>
      <c r="O309" s="176"/>
      <c r="P309" s="176"/>
      <c r="Q309" s="176"/>
      <c r="R309" s="176"/>
      <c r="S309" s="176"/>
      <c r="T309" s="176"/>
      <c r="U309" s="176"/>
      <c r="V309" s="176"/>
      <c r="W309" s="176"/>
      <c r="X309" s="176"/>
      <c r="Y309" s="176"/>
      <c r="Z309" s="92"/>
      <c r="AA309" s="83">
        <f t="shared" si="37"/>
        <v>150074.6</v>
      </c>
      <c r="AB309" s="92"/>
      <c r="AC309" s="83">
        <f t="shared" si="35"/>
        <v>150074.6</v>
      </c>
      <c r="AD309" s="92"/>
      <c r="AE309" s="91">
        <f t="shared" si="36"/>
        <v>150074.6</v>
      </c>
    </row>
    <row r="310" spans="1:31" ht="27.75" customHeight="1">
      <c r="A310" s="49" t="s">
        <v>564</v>
      </c>
      <c r="B310" s="129">
        <v>475</v>
      </c>
      <c r="C310" s="57" t="s">
        <v>332</v>
      </c>
      <c r="D310" s="58" t="s">
        <v>407</v>
      </c>
      <c r="E310" s="58" t="s">
        <v>520</v>
      </c>
      <c r="F310" s="59">
        <v>56347</v>
      </c>
      <c r="G310" s="59"/>
      <c r="H310" s="92"/>
      <c r="I310" s="92">
        <f t="shared" ref="I310:I317" si="42">F310+H310+G310</f>
        <v>56347</v>
      </c>
      <c r="J310" s="176"/>
      <c r="K310" s="176"/>
      <c r="L310" s="176"/>
      <c r="M310" s="176"/>
      <c r="N310" s="176"/>
      <c r="O310" s="176"/>
      <c r="P310" s="176"/>
      <c r="Q310" s="176"/>
      <c r="R310" s="176"/>
      <c r="S310" s="176"/>
      <c r="T310" s="176"/>
      <c r="U310" s="176"/>
      <c r="V310" s="176"/>
      <c r="W310" s="176"/>
      <c r="X310" s="176"/>
      <c r="Y310" s="176"/>
      <c r="Z310" s="92"/>
      <c r="AA310" s="83">
        <f t="shared" si="37"/>
        <v>56347</v>
      </c>
      <c r="AB310" s="92"/>
      <c r="AC310" s="83">
        <f t="shared" si="35"/>
        <v>56347</v>
      </c>
      <c r="AD310" s="92"/>
      <c r="AE310" s="91">
        <f t="shared" si="36"/>
        <v>56347</v>
      </c>
    </row>
    <row r="311" spans="1:31" ht="27.75" customHeight="1">
      <c r="A311" s="49" t="s">
        <v>144</v>
      </c>
      <c r="B311" s="129">
        <v>475</v>
      </c>
      <c r="C311" s="57" t="s">
        <v>332</v>
      </c>
      <c r="D311" s="58" t="s">
        <v>719</v>
      </c>
      <c r="E311" s="58"/>
      <c r="F311" s="59">
        <f>F312+F313+F314</f>
        <v>93369.7</v>
      </c>
      <c r="G311" s="59">
        <f>G312+G313+G314</f>
        <v>157.9</v>
      </c>
      <c r="H311" s="59">
        <f>H312+H313+H314</f>
        <v>200</v>
      </c>
      <c r="I311" s="92">
        <f t="shared" si="42"/>
        <v>93727.599999999991</v>
      </c>
      <c r="J311" s="176"/>
      <c r="K311" s="176"/>
      <c r="L311" s="176"/>
      <c r="M311" s="176"/>
      <c r="N311" s="176"/>
      <c r="O311" s="176"/>
      <c r="P311" s="176"/>
      <c r="Q311" s="176"/>
      <c r="R311" s="176"/>
      <c r="S311" s="176"/>
      <c r="T311" s="176"/>
      <c r="U311" s="176"/>
      <c r="V311" s="176"/>
      <c r="W311" s="176"/>
      <c r="X311" s="176"/>
      <c r="Y311" s="176"/>
      <c r="Z311" s="92"/>
      <c r="AA311" s="83">
        <f t="shared" si="37"/>
        <v>93727.599999999991</v>
      </c>
      <c r="AB311" s="92">
        <f>AB312+AB313</f>
        <v>22200</v>
      </c>
      <c r="AC311" s="83">
        <f t="shared" si="35"/>
        <v>115927.59999999999</v>
      </c>
      <c r="AD311" s="91">
        <f>AD314</f>
        <v>2700.6</v>
      </c>
      <c r="AE311" s="91">
        <f t="shared" si="36"/>
        <v>118628.2</v>
      </c>
    </row>
    <row r="312" spans="1:31" ht="24" customHeight="1">
      <c r="A312" s="49" t="s">
        <v>144</v>
      </c>
      <c r="B312" s="129">
        <v>475</v>
      </c>
      <c r="C312" s="57" t="s">
        <v>332</v>
      </c>
      <c r="D312" s="58" t="s">
        <v>540</v>
      </c>
      <c r="E312" s="58" t="s">
        <v>520</v>
      </c>
      <c r="F312" s="59">
        <v>45180</v>
      </c>
      <c r="G312" s="59"/>
      <c r="H312" s="92">
        <v>200</v>
      </c>
      <c r="I312" s="92">
        <f t="shared" si="42"/>
        <v>45380</v>
      </c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  <c r="U312" s="176"/>
      <c r="V312" s="176"/>
      <c r="W312" s="176"/>
      <c r="X312" s="176"/>
      <c r="Y312" s="176"/>
      <c r="Z312" s="92"/>
      <c r="AA312" s="83">
        <f t="shared" si="37"/>
        <v>45380</v>
      </c>
      <c r="AB312" s="92">
        <v>19700</v>
      </c>
      <c r="AC312" s="83">
        <f t="shared" si="35"/>
        <v>65080</v>
      </c>
      <c r="AD312" s="92"/>
      <c r="AE312" s="91">
        <f t="shared" si="36"/>
        <v>65080</v>
      </c>
    </row>
    <row r="313" spans="1:31" ht="30.75" customHeight="1">
      <c r="A313" s="49" t="s">
        <v>622</v>
      </c>
      <c r="B313" s="129">
        <v>475</v>
      </c>
      <c r="C313" s="57" t="s">
        <v>332</v>
      </c>
      <c r="D313" s="58" t="s">
        <v>625</v>
      </c>
      <c r="E313" s="58" t="s">
        <v>520</v>
      </c>
      <c r="F313" s="59">
        <v>6997</v>
      </c>
      <c r="G313" s="59"/>
      <c r="H313" s="92"/>
      <c r="I313" s="92">
        <f t="shared" si="42"/>
        <v>6997</v>
      </c>
      <c r="J313" s="176"/>
      <c r="K313" s="176"/>
      <c r="L313" s="176"/>
      <c r="M313" s="176"/>
      <c r="N313" s="176"/>
      <c r="O313" s="176"/>
      <c r="P313" s="176"/>
      <c r="Q313" s="176"/>
      <c r="R313" s="176"/>
      <c r="S313" s="176"/>
      <c r="T313" s="176"/>
      <c r="U313" s="176"/>
      <c r="V313" s="176"/>
      <c r="W313" s="176"/>
      <c r="X313" s="176"/>
      <c r="Y313" s="176"/>
      <c r="Z313" s="92"/>
      <c r="AA313" s="83">
        <f t="shared" si="37"/>
        <v>6997</v>
      </c>
      <c r="AB313" s="92">
        <v>2500</v>
      </c>
      <c r="AC313" s="83">
        <f t="shared" si="35"/>
        <v>9497</v>
      </c>
      <c r="AD313" s="92"/>
      <c r="AE313" s="91">
        <f t="shared" si="36"/>
        <v>9497</v>
      </c>
    </row>
    <row r="314" spans="1:31" ht="30.75" customHeight="1">
      <c r="A314" s="49" t="s">
        <v>511</v>
      </c>
      <c r="B314" s="129">
        <v>475</v>
      </c>
      <c r="C314" s="57" t="s">
        <v>332</v>
      </c>
      <c r="D314" s="58" t="s">
        <v>719</v>
      </c>
      <c r="E314" s="58"/>
      <c r="F314" s="59">
        <f>F315+F316+F317</f>
        <v>41192.699999999997</v>
      </c>
      <c r="G314" s="59">
        <f>G315+G316+G317</f>
        <v>157.9</v>
      </c>
      <c r="H314" s="92"/>
      <c r="I314" s="92">
        <f t="shared" si="42"/>
        <v>41350.6</v>
      </c>
      <c r="J314" s="176"/>
      <c r="K314" s="176"/>
      <c r="L314" s="176"/>
      <c r="M314" s="176"/>
      <c r="N314" s="176"/>
      <c r="O314" s="176"/>
      <c r="P314" s="176"/>
      <c r="Q314" s="176"/>
      <c r="R314" s="176"/>
      <c r="S314" s="176"/>
      <c r="T314" s="176"/>
      <c r="U314" s="176"/>
      <c r="V314" s="176"/>
      <c r="W314" s="176"/>
      <c r="X314" s="176"/>
      <c r="Y314" s="176"/>
      <c r="Z314" s="92"/>
      <c r="AA314" s="83">
        <f t="shared" si="37"/>
        <v>41350.6</v>
      </c>
      <c r="AB314" s="92">
        <f>AB317+AB318</f>
        <v>-1010</v>
      </c>
      <c r="AC314" s="83">
        <f t="shared" si="35"/>
        <v>40340.6</v>
      </c>
      <c r="AD314" s="91">
        <f>AD317</f>
        <v>2700.6</v>
      </c>
      <c r="AE314" s="91">
        <f t="shared" si="36"/>
        <v>43041.2</v>
      </c>
    </row>
    <row r="315" spans="1:31" ht="30.75" customHeight="1">
      <c r="A315" s="65" t="s">
        <v>713</v>
      </c>
      <c r="B315" s="129">
        <v>475</v>
      </c>
      <c r="C315" s="57" t="s">
        <v>332</v>
      </c>
      <c r="D315" s="58" t="s">
        <v>714</v>
      </c>
      <c r="E315" s="58" t="s">
        <v>587</v>
      </c>
      <c r="F315" s="84">
        <v>17186.400000000001</v>
      </c>
      <c r="G315" s="84"/>
      <c r="H315" s="92"/>
      <c r="I315" s="92">
        <f t="shared" si="42"/>
        <v>17186.400000000001</v>
      </c>
      <c r="J315" s="176"/>
      <c r="K315" s="176"/>
      <c r="L315" s="176"/>
      <c r="M315" s="176"/>
      <c r="N315" s="176"/>
      <c r="O315" s="176"/>
      <c r="P315" s="176"/>
      <c r="Q315" s="176"/>
      <c r="R315" s="176"/>
      <c r="S315" s="176"/>
      <c r="T315" s="176"/>
      <c r="U315" s="176"/>
      <c r="V315" s="176"/>
      <c r="W315" s="176"/>
      <c r="X315" s="176"/>
      <c r="Y315" s="176"/>
      <c r="Z315" s="92"/>
      <c r="AA315" s="83">
        <f t="shared" si="37"/>
        <v>17186.400000000001</v>
      </c>
      <c r="AB315" s="92"/>
      <c r="AC315" s="83">
        <f t="shared" si="35"/>
        <v>17186.400000000001</v>
      </c>
      <c r="AD315" s="92"/>
      <c r="AE315" s="91">
        <f t="shared" si="36"/>
        <v>17186.400000000001</v>
      </c>
    </row>
    <row r="316" spans="1:31" ht="30.75" customHeight="1">
      <c r="A316" s="65" t="s">
        <v>715</v>
      </c>
      <c r="B316" s="129">
        <v>475</v>
      </c>
      <c r="C316" s="57" t="s">
        <v>332</v>
      </c>
      <c r="D316" s="58" t="s">
        <v>716</v>
      </c>
      <c r="E316" s="58" t="s">
        <v>587</v>
      </c>
      <c r="F316" s="84">
        <v>17156.3</v>
      </c>
      <c r="G316" s="84">
        <v>157.9</v>
      </c>
      <c r="H316" s="92"/>
      <c r="I316" s="92">
        <f t="shared" si="42"/>
        <v>17314.2</v>
      </c>
      <c r="J316" s="176"/>
      <c r="K316" s="176"/>
      <c r="L316" s="176"/>
      <c r="M316" s="176"/>
      <c r="N316" s="176"/>
      <c r="O316" s="176"/>
      <c r="P316" s="176"/>
      <c r="Q316" s="176"/>
      <c r="R316" s="176"/>
      <c r="S316" s="176"/>
      <c r="T316" s="176"/>
      <c r="U316" s="176"/>
      <c r="V316" s="176"/>
      <c r="W316" s="176"/>
      <c r="X316" s="176"/>
      <c r="Y316" s="176"/>
      <c r="Z316" s="92"/>
      <c r="AA316" s="83">
        <f t="shared" si="37"/>
        <v>17314.2</v>
      </c>
      <c r="AB316" s="92"/>
      <c r="AC316" s="83">
        <f t="shared" si="35"/>
        <v>17314.2</v>
      </c>
      <c r="AD316" s="92"/>
      <c r="AE316" s="91">
        <f t="shared" si="36"/>
        <v>17314.2</v>
      </c>
    </row>
    <row r="317" spans="1:31" ht="33" customHeight="1">
      <c r="A317" s="65" t="s">
        <v>717</v>
      </c>
      <c r="B317" s="129">
        <v>475</v>
      </c>
      <c r="C317" s="57" t="s">
        <v>332</v>
      </c>
      <c r="D317" s="58" t="s">
        <v>718</v>
      </c>
      <c r="E317" s="58" t="s">
        <v>587</v>
      </c>
      <c r="F317" s="84">
        <v>6850</v>
      </c>
      <c r="G317" s="84"/>
      <c r="H317" s="92"/>
      <c r="I317" s="92">
        <f t="shared" si="42"/>
        <v>6850</v>
      </c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176"/>
      <c r="U317" s="176"/>
      <c r="V317" s="176"/>
      <c r="W317" s="176"/>
      <c r="X317" s="176"/>
      <c r="Y317" s="176"/>
      <c r="Z317" s="92"/>
      <c r="AA317" s="83">
        <f t="shared" si="37"/>
        <v>6850</v>
      </c>
      <c r="AB317" s="92">
        <v>-2000</v>
      </c>
      <c r="AC317" s="83">
        <f t="shared" si="35"/>
        <v>4850</v>
      </c>
      <c r="AD317" s="91">
        <v>2700.6</v>
      </c>
      <c r="AE317" s="91">
        <f t="shared" si="36"/>
        <v>7550.6</v>
      </c>
    </row>
    <row r="318" spans="1:31" ht="51.75" customHeight="1">
      <c r="A318" s="65" t="s">
        <v>787</v>
      </c>
      <c r="B318" s="129">
        <v>475</v>
      </c>
      <c r="C318" s="57" t="s">
        <v>332</v>
      </c>
      <c r="D318" s="58" t="s">
        <v>786</v>
      </c>
      <c r="E318" s="58" t="s">
        <v>587</v>
      </c>
      <c r="F318" s="84"/>
      <c r="G318" s="84"/>
      <c r="H318" s="92"/>
      <c r="I318" s="92"/>
      <c r="J318" s="176"/>
      <c r="K318" s="176"/>
      <c r="L318" s="176"/>
      <c r="M318" s="176"/>
      <c r="N318" s="176"/>
      <c r="O318" s="176"/>
      <c r="P318" s="176"/>
      <c r="Q318" s="176"/>
      <c r="R318" s="176"/>
      <c r="S318" s="176"/>
      <c r="T318" s="176"/>
      <c r="U318" s="176"/>
      <c r="V318" s="176"/>
      <c r="W318" s="176"/>
      <c r="X318" s="176"/>
      <c r="Y318" s="176"/>
      <c r="Z318" s="92"/>
      <c r="AA318" s="83"/>
      <c r="AB318" s="92">
        <v>990</v>
      </c>
      <c r="AC318" s="83">
        <f t="shared" si="35"/>
        <v>990</v>
      </c>
      <c r="AD318" s="92"/>
      <c r="AE318" s="91">
        <f t="shared" si="36"/>
        <v>990</v>
      </c>
    </row>
    <row r="319" spans="1:31" ht="23.25" hidden="1" customHeight="1">
      <c r="A319" s="51" t="s">
        <v>463</v>
      </c>
      <c r="B319" s="128">
        <v>475</v>
      </c>
      <c r="C319" s="56" t="s">
        <v>460</v>
      </c>
      <c r="D319" s="58"/>
      <c r="E319" s="58"/>
      <c r="F319" s="83">
        <f>SUM(F320)</f>
        <v>41816</v>
      </c>
      <c r="G319" s="83"/>
      <c r="H319" s="92"/>
      <c r="I319" s="91">
        <f t="shared" ref="I319:I339" si="43">F319+H319</f>
        <v>41816</v>
      </c>
      <c r="J319" s="176"/>
      <c r="K319" s="176"/>
      <c r="L319" s="176"/>
      <c r="M319" s="176"/>
      <c r="N319" s="176"/>
      <c r="O319" s="176"/>
      <c r="P319" s="176"/>
      <c r="Q319" s="176"/>
      <c r="R319" s="176"/>
      <c r="S319" s="176"/>
      <c r="T319" s="176"/>
      <c r="U319" s="176"/>
      <c r="V319" s="176"/>
      <c r="W319" s="176"/>
      <c r="X319" s="176"/>
      <c r="Y319" s="176"/>
      <c r="Z319" s="92"/>
      <c r="AA319" s="83">
        <f t="shared" si="37"/>
        <v>41816</v>
      </c>
      <c r="AB319" s="92"/>
      <c r="AC319" s="83">
        <f t="shared" si="35"/>
        <v>41816</v>
      </c>
      <c r="AD319" s="92"/>
      <c r="AE319" s="91">
        <f t="shared" si="36"/>
        <v>41816</v>
      </c>
    </row>
    <row r="320" spans="1:31" ht="32.25" hidden="1" customHeight="1">
      <c r="A320" s="47" t="s">
        <v>198</v>
      </c>
      <c r="B320" s="128">
        <v>475</v>
      </c>
      <c r="C320" s="56" t="s">
        <v>460</v>
      </c>
      <c r="D320" s="56" t="s">
        <v>342</v>
      </c>
      <c r="E320" s="56"/>
      <c r="F320" s="83">
        <f>SUM(F321)</f>
        <v>41816</v>
      </c>
      <c r="G320" s="83"/>
      <c r="H320" s="92"/>
      <c r="I320" s="91">
        <f t="shared" si="43"/>
        <v>41816</v>
      </c>
      <c r="J320" s="176"/>
      <c r="K320" s="176"/>
      <c r="L320" s="178"/>
      <c r="M320" s="176"/>
      <c r="N320" s="176"/>
      <c r="O320" s="176"/>
      <c r="P320" s="176"/>
      <c r="Q320" s="176"/>
      <c r="R320" s="176"/>
      <c r="S320" s="176"/>
      <c r="T320" s="176"/>
      <c r="U320" s="176"/>
      <c r="V320" s="176"/>
      <c r="W320" s="176"/>
      <c r="X320" s="176"/>
      <c r="Y320" s="176"/>
      <c r="Z320" s="92"/>
      <c r="AA320" s="83">
        <f t="shared" si="37"/>
        <v>41816</v>
      </c>
      <c r="AB320" s="92"/>
      <c r="AC320" s="83">
        <f t="shared" si="35"/>
        <v>41816</v>
      </c>
      <c r="AD320" s="92"/>
      <c r="AE320" s="91">
        <f t="shared" si="36"/>
        <v>41816</v>
      </c>
    </row>
    <row r="321" spans="1:31" ht="34.5" hidden="1" customHeight="1">
      <c r="A321" s="48" t="s">
        <v>369</v>
      </c>
      <c r="B321" s="129">
        <v>475</v>
      </c>
      <c r="C321" s="58" t="s">
        <v>460</v>
      </c>
      <c r="D321" s="58" t="s">
        <v>408</v>
      </c>
      <c r="E321" s="58"/>
      <c r="F321" s="59">
        <f>F322+F324</f>
        <v>41816</v>
      </c>
      <c r="G321" s="59"/>
      <c r="H321" s="92"/>
      <c r="I321" s="92">
        <f t="shared" si="43"/>
        <v>41816</v>
      </c>
      <c r="J321" s="176"/>
      <c r="K321" s="176"/>
      <c r="L321" s="176"/>
      <c r="M321" s="176"/>
      <c r="N321" s="176"/>
      <c r="O321" s="176"/>
      <c r="P321" s="176"/>
      <c r="Q321" s="176"/>
      <c r="R321" s="176"/>
      <c r="S321" s="176"/>
      <c r="T321" s="176"/>
      <c r="U321" s="176"/>
      <c r="V321" s="176"/>
      <c r="W321" s="176"/>
      <c r="X321" s="176"/>
      <c r="Y321" s="176"/>
      <c r="Z321" s="92"/>
      <c r="AA321" s="83">
        <f t="shared" si="37"/>
        <v>41816</v>
      </c>
      <c r="AB321" s="92"/>
      <c r="AC321" s="83">
        <f t="shared" si="35"/>
        <v>41816</v>
      </c>
      <c r="AD321" s="92"/>
      <c r="AE321" s="91">
        <f t="shared" si="36"/>
        <v>41816</v>
      </c>
    </row>
    <row r="322" spans="1:31" ht="34.5" hidden="1" customHeight="1">
      <c r="A322" s="195" t="s">
        <v>523</v>
      </c>
      <c r="B322" s="129">
        <v>475</v>
      </c>
      <c r="C322" s="58" t="s">
        <v>460</v>
      </c>
      <c r="D322" s="58" t="s">
        <v>409</v>
      </c>
      <c r="E322" s="58"/>
      <c r="F322" s="59">
        <f>F323</f>
        <v>20971</v>
      </c>
      <c r="G322" s="59"/>
      <c r="H322" s="92"/>
      <c r="I322" s="92">
        <f t="shared" si="43"/>
        <v>20971</v>
      </c>
      <c r="J322" s="176"/>
      <c r="K322" s="176"/>
      <c r="L322" s="176"/>
      <c r="M322" s="176"/>
      <c r="N322" s="176"/>
      <c r="O322" s="176"/>
      <c r="P322" s="176"/>
      <c r="Q322" s="176"/>
      <c r="R322" s="176"/>
      <c r="S322" s="176"/>
      <c r="T322" s="176"/>
      <c r="U322" s="176"/>
      <c r="V322" s="176"/>
      <c r="W322" s="176"/>
      <c r="X322" s="176"/>
      <c r="Y322" s="176"/>
      <c r="Z322" s="92"/>
      <c r="AA322" s="83">
        <f t="shared" si="37"/>
        <v>20971</v>
      </c>
      <c r="AB322" s="92"/>
      <c r="AC322" s="83">
        <f t="shared" si="35"/>
        <v>20971</v>
      </c>
      <c r="AD322" s="92"/>
      <c r="AE322" s="91">
        <f t="shared" si="36"/>
        <v>20971</v>
      </c>
    </row>
    <row r="323" spans="1:31" ht="29.25" hidden="1" customHeight="1">
      <c r="A323" s="49" t="s">
        <v>144</v>
      </c>
      <c r="B323" s="129">
        <v>475</v>
      </c>
      <c r="C323" s="58" t="s">
        <v>460</v>
      </c>
      <c r="D323" s="58" t="s">
        <v>409</v>
      </c>
      <c r="E323" s="58" t="s">
        <v>520</v>
      </c>
      <c r="F323" s="59">
        <v>20971</v>
      </c>
      <c r="G323" s="59"/>
      <c r="H323" s="92"/>
      <c r="I323" s="92">
        <f t="shared" si="43"/>
        <v>20971</v>
      </c>
      <c r="J323" s="176"/>
      <c r="K323" s="176"/>
      <c r="L323" s="176"/>
      <c r="M323" s="176"/>
      <c r="N323" s="176"/>
      <c r="O323" s="176"/>
      <c r="P323" s="176"/>
      <c r="Q323" s="176"/>
      <c r="R323" s="176"/>
      <c r="S323" s="176"/>
      <c r="T323" s="176"/>
      <c r="U323" s="176"/>
      <c r="V323" s="176"/>
      <c r="W323" s="176"/>
      <c r="X323" s="176"/>
      <c r="Y323" s="176"/>
      <c r="Z323" s="92"/>
      <c r="AA323" s="83">
        <f t="shared" si="37"/>
        <v>20971</v>
      </c>
      <c r="AB323" s="92"/>
      <c r="AC323" s="83">
        <f t="shared" si="35"/>
        <v>20971</v>
      </c>
      <c r="AD323" s="92"/>
      <c r="AE323" s="91">
        <f t="shared" si="36"/>
        <v>20971</v>
      </c>
    </row>
    <row r="324" spans="1:31" ht="34.5" hidden="1" customHeight="1">
      <c r="A324" s="195" t="s">
        <v>522</v>
      </c>
      <c r="B324" s="129">
        <v>475</v>
      </c>
      <c r="C324" s="58" t="s">
        <v>460</v>
      </c>
      <c r="D324" s="58" t="s">
        <v>521</v>
      </c>
      <c r="E324" s="58"/>
      <c r="F324" s="59">
        <f>F325</f>
        <v>20845</v>
      </c>
      <c r="G324" s="59"/>
      <c r="H324" s="92"/>
      <c r="I324" s="92">
        <f t="shared" si="43"/>
        <v>20845</v>
      </c>
      <c r="J324" s="176"/>
      <c r="K324" s="176"/>
      <c r="L324" s="176"/>
      <c r="M324" s="176"/>
      <c r="N324" s="176"/>
      <c r="O324" s="176"/>
      <c r="P324" s="176"/>
      <c r="Q324" s="176"/>
      <c r="R324" s="176"/>
      <c r="S324" s="176"/>
      <c r="T324" s="176"/>
      <c r="U324" s="176"/>
      <c r="V324" s="176"/>
      <c r="W324" s="176"/>
      <c r="X324" s="176"/>
      <c r="Y324" s="176"/>
      <c r="Z324" s="92"/>
      <c r="AA324" s="83">
        <f t="shared" si="37"/>
        <v>20845</v>
      </c>
      <c r="AB324" s="92"/>
      <c r="AC324" s="83">
        <f t="shared" si="35"/>
        <v>20845</v>
      </c>
      <c r="AD324" s="92"/>
      <c r="AE324" s="91">
        <f t="shared" si="36"/>
        <v>20845</v>
      </c>
    </row>
    <row r="325" spans="1:31" ht="27" hidden="1" customHeight="1">
      <c r="A325" s="49" t="s">
        <v>144</v>
      </c>
      <c r="B325" s="129">
        <v>475</v>
      </c>
      <c r="C325" s="58" t="s">
        <v>460</v>
      </c>
      <c r="D325" s="58" t="s">
        <v>521</v>
      </c>
      <c r="E325" s="58" t="s">
        <v>520</v>
      </c>
      <c r="F325" s="59">
        <v>20845</v>
      </c>
      <c r="G325" s="59"/>
      <c r="H325" s="92"/>
      <c r="I325" s="92">
        <f t="shared" si="43"/>
        <v>20845</v>
      </c>
      <c r="J325" s="176"/>
      <c r="K325" s="176"/>
      <c r="L325" s="176"/>
      <c r="M325" s="176"/>
      <c r="N325" s="176"/>
      <c r="O325" s="176"/>
      <c r="P325" s="176"/>
      <c r="Q325" s="176"/>
      <c r="R325" s="176"/>
      <c r="S325" s="176"/>
      <c r="T325" s="176"/>
      <c r="U325" s="176"/>
      <c r="V325" s="176"/>
      <c r="W325" s="176"/>
      <c r="X325" s="176"/>
      <c r="Y325" s="176"/>
      <c r="Z325" s="92"/>
      <c r="AA325" s="83">
        <f t="shared" si="37"/>
        <v>20845</v>
      </c>
      <c r="AB325" s="92"/>
      <c r="AC325" s="83">
        <f t="shared" si="35"/>
        <v>20845</v>
      </c>
      <c r="AD325" s="92"/>
      <c r="AE325" s="91">
        <f t="shared" si="36"/>
        <v>20845</v>
      </c>
    </row>
    <row r="326" spans="1:31" ht="24" customHeight="1">
      <c r="A326" s="47" t="s">
        <v>76</v>
      </c>
      <c r="B326" s="128">
        <v>475</v>
      </c>
      <c r="C326" s="55" t="s">
        <v>52</v>
      </c>
      <c r="D326" s="56"/>
      <c r="E326" s="56"/>
      <c r="F326" s="83">
        <f>SUM(F332,F329)</f>
        <v>13237</v>
      </c>
      <c r="G326" s="83"/>
      <c r="H326" s="92"/>
      <c r="I326" s="92">
        <f t="shared" si="43"/>
        <v>13237</v>
      </c>
      <c r="J326" s="176"/>
      <c r="K326" s="176"/>
      <c r="L326" s="176"/>
      <c r="M326" s="176"/>
      <c r="N326" s="176"/>
      <c r="O326" s="176"/>
      <c r="P326" s="176"/>
      <c r="Q326" s="176"/>
      <c r="R326" s="176"/>
      <c r="S326" s="176"/>
      <c r="T326" s="176"/>
      <c r="U326" s="176"/>
      <c r="V326" s="176"/>
      <c r="W326" s="176"/>
      <c r="X326" s="176"/>
      <c r="Y326" s="176"/>
      <c r="Z326" s="92"/>
      <c r="AA326" s="83">
        <f t="shared" si="37"/>
        <v>13237</v>
      </c>
      <c r="AB326" s="92">
        <f>AB327</f>
        <v>1000</v>
      </c>
      <c r="AC326" s="83">
        <f t="shared" si="35"/>
        <v>14237</v>
      </c>
      <c r="AD326" s="92">
        <f>AD332</f>
        <v>119.3</v>
      </c>
      <c r="AE326" s="91">
        <f t="shared" si="36"/>
        <v>14356.3</v>
      </c>
    </row>
    <row r="327" spans="1:31" ht="47.25" customHeight="1">
      <c r="A327" s="47" t="s">
        <v>656</v>
      </c>
      <c r="B327" s="128">
        <v>475</v>
      </c>
      <c r="C327" s="55" t="s">
        <v>52</v>
      </c>
      <c r="D327" s="56" t="s">
        <v>344</v>
      </c>
      <c r="E327" s="56"/>
      <c r="F327" s="83">
        <f>SUM(F329)</f>
        <v>9942</v>
      </c>
      <c r="G327" s="83"/>
      <c r="H327" s="92"/>
      <c r="I327" s="92">
        <f t="shared" si="43"/>
        <v>9942</v>
      </c>
      <c r="J327" s="176"/>
      <c r="K327" s="176"/>
      <c r="L327" s="176"/>
      <c r="M327" s="176"/>
      <c r="N327" s="176"/>
      <c r="O327" s="176"/>
      <c r="P327" s="176"/>
      <c r="Q327" s="176"/>
      <c r="R327" s="176"/>
      <c r="S327" s="176"/>
      <c r="T327" s="176"/>
      <c r="U327" s="176"/>
      <c r="V327" s="176"/>
      <c r="W327" s="176"/>
      <c r="X327" s="176"/>
      <c r="Y327" s="176"/>
      <c r="Z327" s="92"/>
      <c r="AA327" s="83">
        <f t="shared" si="37"/>
        <v>9942</v>
      </c>
      <c r="AB327" s="92">
        <f>AB328</f>
        <v>1000</v>
      </c>
      <c r="AC327" s="83">
        <f t="shared" si="35"/>
        <v>10942</v>
      </c>
      <c r="AD327" s="92"/>
      <c r="AE327" s="91">
        <f t="shared" si="36"/>
        <v>10942</v>
      </c>
    </row>
    <row r="328" spans="1:31" ht="39" customHeight="1">
      <c r="A328" s="48" t="s">
        <v>412</v>
      </c>
      <c r="B328" s="129">
        <v>475</v>
      </c>
      <c r="C328" s="57" t="s">
        <v>52</v>
      </c>
      <c r="D328" s="58" t="s">
        <v>442</v>
      </c>
      <c r="E328" s="58"/>
      <c r="F328" s="59">
        <f>SUM(F329)</f>
        <v>9942</v>
      </c>
      <c r="G328" s="59"/>
      <c r="H328" s="92"/>
      <c r="I328" s="92">
        <f t="shared" si="43"/>
        <v>9942</v>
      </c>
      <c r="J328" s="176"/>
      <c r="K328" s="176"/>
      <c r="L328" s="176"/>
      <c r="M328" s="176"/>
      <c r="N328" s="176"/>
      <c r="O328" s="176"/>
      <c r="P328" s="176"/>
      <c r="Q328" s="176"/>
      <c r="R328" s="176"/>
      <c r="S328" s="176"/>
      <c r="T328" s="176"/>
      <c r="U328" s="176"/>
      <c r="V328" s="176"/>
      <c r="W328" s="176"/>
      <c r="X328" s="176"/>
      <c r="Y328" s="176"/>
      <c r="Z328" s="92"/>
      <c r="AA328" s="83">
        <f t="shared" si="37"/>
        <v>9942</v>
      </c>
      <c r="AB328" s="92">
        <f>AB329</f>
        <v>1000</v>
      </c>
      <c r="AC328" s="83">
        <f t="shared" si="35"/>
        <v>10942</v>
      </c>
      <c r="AD328" s="92"/>
      <c r="AE328" s="91">
        <f t="shared" si="36"/>
        <v>10942</v>
      </c>
    </row>
    <row r="329" spans="1:31" ht="54.75" customHeight="1">
      <c r="A329" s="48" t="s">
        <v>199</v>
      </c>
      <c r="B329" s="129">
        <v>475</v>
      </c>
      <c r="C329" s="57" t="s">
        <v>52</v>
      </c>
      <c r="D329" s="58" t="s">
        <v>413</v>
      </c>
      <c r="E329" s="58"/>
      <c r="F329" s="59">
        <f>SUM(F330:F331)</f>
        <v>9942</v>
      </c>
      <c r="G329" s="59"/>
      <c r="H329" s="92"/>
      <c r="I329" s="92">
        <f t="shared" si="43"/>
        <v>9942</v>
      </c>
      <c r="J329" s="176"/>
      <c r="K329" s="176"/>
      <c r="L329" s="176"/>
      <c r="M329" s="176"/>
      <c r="N329" s="176"/>
      <c r="O329" s="176"/>
      <c r="P329" s="176"/>
      <c r="Q329" s="176"/>
      <c r="R329" s="176"/>
      <c r="S329" s="176"/>
      <c r="T329" s="176"/>
      <c r="U329" s="176"/>
      <c r="V329" s="176"/>
      <c r="W329" s="176"/>
      <c r="X329" s="176"/>
      <c r="Y329" s="176"/>
      <c r="Z329" s="92"/>
      <c r="AA329" s="83">
        <f t="shared" si="37"/>
        <v>9942</v>
      </c>
      <c r="AB329" s="92">
        <f>AB331</f>
        <v>1000</v>
      </c>
      <c r="AC329" s="83">
        <f t="shared" si="35"/>
        <v>10942</v>
      </c>
      <c r="AD329" s="92"/>
      <c r="AE329" s="91">
        <f t="shared" si="36"/>
        <v>10942</v>
      </c>
    </row>
    <row r="330" spans="1:31" ht="30" customHeight="1">
      <c r="A330" s="195" t="s">
        <v>145</v>
      </c>
      <c r="B330" s="129">
        <v>475</v>
      </c>
      <c r="C330" s="57" t="s">
        <v>52</v>
      </c>
      <c r="D330" s="58" t="s">
        <v>413</v>
      </c>
      <c r="E330" s="58" t="s">
        <v>142</v>
      </c>
      <c r="F330" s="59">
        <v>7906</v>
      </c>
      <c r="G330" s="59"/>
      <c r="H330" s="92"/>
      <c r="I330" s="92">
        <f t="shared" si="43"/>
        <v>7906</v>
      </c>
      <c r="J330" s="176"/>
      <c r="K330" s="176"/>
      <c r="L330" s="176"/>
      <c r="M330" s="176"/>
      <c r="N330" s="176"/>
      <c r="O330" s="176"/>
      <c r="P330" s="176"/>
      <c r="Q330" s="176"/>
      <c r="R330" s="176"/>
      <c r="S330" s="176"/>
      <c r="T330" s="176"/>
      <c r="U330" s="176"/>
      <c r="V330" s="176"/>
      <c r="W330" s="176"/>
      <c r="X330" s="176"/>
      <c r="Y330" s="176"/>
      <c r="Z330" s="92"/>
      <c r="AA330" s="83">
        <f t="shared" si="37"/>
        <v>7906</v>
      </c>
      <c r="AB330" s="92"/>
      <c r="AC330" s="83">
        <f t="shared" si="35"/>
        <v>7906</v>
      </c>
      <c r="AD330" s="92"/>
      <c r="AE330" s="91">
        <f t="shared" si="36"/>
        <v>7906</v>
      </c>
    </row>
    <row r="331" spans="1:31" ht="36.75" customHeight="1">
      <c r="A331" s="48" t="s">
        <v>188</v>
      </c>
      <c r="B331" s="129">
        <v>475</v>
      </c>
      <c r="C331" s="57" t="s">
        <v>52</v>
      </c>
      <c r="D331" s="58" t="s">
        <v>413</v>
      </c>
      <c r="E331" s="58" t="s">
        <v>187</v>
      </c>
      <c r="F331" s="59">
        <v>2036</v>
      </c>
      <c r="G331" s="59"/>
      <c r="H331" s="92"/>
      <c r="I331" s="92">
        <f t="shared" si="43"/>
        <v>2036</v>
      </c>
      <c r="J331" s="176"/>
      <c r="K331" s="176"/>
      <c r="L331" s="176"/>
      <c r="M331" s="176"/>
      <c r="N331" s="176"/>
      <c r="O331" s="176"/>
      <c r="P331" s="176"/>
      <c r="Q331" s="176"/>
      <c r="R331" s="176"/>
      <c r="S331" s="176"/>
      <c r="T331" s="176"/>
      <c r="U331" s="176"/>
      <c r="V331" s="176"/>
      <c r="W331" s="176"/>
      <c r="X331" s="176"/>
      <c r="Y331" s="176"/>
      <c r="Z331" s="92"/>
      <c r="AA331" s="83">
        <f t="shared" si="37"/>
        <v>2036</v>
      </c>
      <c r="AB331" s="92">
        <v>1000</v>
      </c>
      <c r="AC331" s="83">
        <f t="shared" si="35"/>
        <v>3036</v>
      </c>
      <c r="AD331" s="92"/>
      <c r="AE331" s="91">
        <f t="shared" si="36"/>
        <v>3036</v>
      </c>
    </row>
    <row r="332" spans="1:31" ht="36.75" customHeight="1">
      <c r="A332" s="47" t="s">
        <v>266</v>
      </c>
      <c r="B332" s="128">
        <v>475</v>
      </c>
      <c r="C332" s="55" t="s">
        <v>52</v>
      </c>
      <c r="D332" s="56" t="s">
        <v>224</v>
      </c>
      <c r="E332" s="56"/>
      <c r="F332" s="83">
        <f>SUM(F333)</f>
        <v>3295</v>
      </c>
      <c r="G332" s="83"/>
      <c r="H332" s="92"/>
      <c r="I332" s="91">
        <f t="shared" si="43"/>
        <v>3295</v>
      </c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  <c r="W332" s="177"/>
      <c r="X332" s="177"/>
      <c r="Y332" s="177"/>
      <c r="Z332" s="91">
        <f>Z333</f>
        <v>105</v>
      </c>
      <c r="AA332" s="83">
        <f t="shared" si="37"/>
        <v>3400</v>
      </c>
      <c r="AB332" s="91"/>
      <c r="AC332" s="83">
        <f t="shared" si="35"/>
        <v>3400</v>
      </c>
      <c r="AD332" s="91">
        <f>AD333</f>
        <v>119.3</v>
      </c>
      <c r="AE332" s="91">
        <f t="shared" si="36"/>
        <v>3519.3</v>
      </c>
    </row>
    <row r="333" spans="1:31" ht="48.75" customHeight="1">
      <c r="A333" s="65" t="s">
        <v>31</v>
      </c>
      <c r="B333" s="129">
        <v>475</v>
      </c>
      <c r="C333" s="57" t="s">
        <v>52</v>
      </c>
      <c r="D333" s="58" t="s">
        <v>347</v>
      </c>
      <c r="E333" s="58"/>
      <c r="F333" s="59">
        <f>SUM(F338,F334)</f>
        <v>3295</v>
      </c>
      <c r="G333" s="59"/>
      <c r="H333" s="92"/>
      <c r="I333" s="92">
        <f t="shared" si="43"/>
        <v>3295</v>
      </c>
      <c r="J333" s="176"/>
      <c r="K333" s="176"/>
      <c r="L333" s="176"/>
      <c r="M333" s="176"/>
      <c r="N333" s="176"/>
      <c r="O333" s="176"/>
      <c r="P333" s="176"/>
      <c r="Q333" s="176"/>
      <c r="R333" s="176"/>
      <c r="S333" s="176"/>
      <c r="T333" s="176"/>
      <c r="U333" s="176"/>
      <c r="V333" s="176"/>
      <c r="W333" s="176"/>
      <c r="X333" s="176"/>
      <c r="Y333" s="176"/>
      <c r="Z333" s="92">
        <f>Z336</f>
        <v>105</v>
      </c>
      <c r="AA333" s="83">
        <f t="shared" si="37"/>
        <v>3400</v>
      </c>
      <c r="AB333" s="92"/>
      <c r="AC333" s="83">
        <f t="shared" si="35"/>
        <v>3400</v>
      </c>
      <c r="AD333" s="92">
        <f>AD337</f>
        <v>119.3</v>
      </c>
      <c r="AE333" s="91">
        <f t="shared" si="36"/>
        <v>3519.3</v>
      </c>
    </row>
    <row r="334" spans="1:31" ht="51" customHeight="1">
      <c r="A334" s="48" t="s">
        <v>190</v>
      </c>
      <c r="B334" s="129">
        <v>475</v>
      </c>
      <c r="C334" s="57" t="s">
        <v>52</v>
      </c>
      <c r="D334" s="58" t="s">
        <v>348</v>
      </c>
      <c r="E334" s="58"/>
      <c r="F334" s="59">
        <f>SUM(F335)</f>
        <v>2785</v>
      </c>
      <c r="G334" s="59"/>
      <c r="H334" s="92"/>
      <c r="I334" s="92">
        <f t="shared" si="43"/>
        <v>2785</v>
      </c>
      <c r="J334" s="176"/>
      <c r="K334" s="176"/>
      <c r="L334" s="176"/>
      <c r="M334" s="176"/>
      <c r="N334" s="176"/>
      <c r="O334" s="176"/>
      <c r="P334" s="176"/>
      <c r="Q334" s="176"/>
      <c r="R334" s="176"/>
      <c r="S334" s="176"/>
      <c r="T334" s="176"/>
      <c r="U334" s="176"/>
      <c r="V334" s="176"/>
      <c r="W334" s="176"/>
      <c r="X334" s="176"/>
      <c r="Y334" s="176"/>
      <c r="Z334" s="92">
        <f>Z335</f>
        <v>0</v>
      </c>
      <c r="AA334" s="83">
        <f t="shared" si="37"/>
        <v>2785</v>
      </c>
      <c r="AB334" s="92"/>
      <c r="AC334" s="83">
        <f t="shared" si="35"/>
        <v>2785</v>
      </c>
      <c r="AD334" s="92"/>
      <c r="AE334" s="91">
        <f t="shared" si="36"/>
        <v>2785</v>
      </c>
    </row>
    <row r="335" spans="1:31" ht="38.25" customHeight="1">
      <c r="A335" s="48" t="s">
        <v>192</v>
      </c>
      <c r="B335" s="129">
        <v>475</v>
      </c>
      <c r="C335" s="57" t="s">
        <v>52</v>
      </c>
      <c r="D335" s="58" t="s">
        <v>348</v>
      </c>
      <c r="E335" s="58" t="s">
        <v>191</v>
      </c>
      <c r="F335" s="59">
        <v>2785</v>
      </c>
      <c r="G335" s="59"/>
      <c r="H335" s="92"/>
      <c r="I335" s="92">
        <f t="shared" si="43"/>
        <v>2785</v>
      </c>
      <c r="J335" s="176"/>
      <c r="K335" s="176"/>
      <c r="L335" s="176"/>
      <c r="M335" s="176"/>
      <c r="N335" s="176"/>
      <c r="O335" s="176"/>
      <c r="P335" s="176"/>
      <c r="Q335" s="176"/>
      <c r="R335" s="176"/>
      <c r="S335" s="176"/>
      <c r="T335" s="176"/>
      <c r="U335" s="176"/>
      <c r="V335" s="176"/>
      <c r="W335" s="176"/>
      <c r="X335" s="176"/>
      <c r="Y335" s="176"/>
      <c r="Z335" s="92"/>
      <c r="AA335" s="83">
        <f t="shared" si="37"/>
        <v>2785</v>
      </c>
      <c r="AB335" s="92"/>
      <c r="AC335" s="83">
        <f t="shared" si="35"/>
        <v>2785</v>
      </c>
      <c r="AD335" s="92"/>
      <c r="AE335" s="91">
        <f t="shared" si="36"/>
        <v>2785</v>
      </c>
    </row>
    <row r="336" spans="1:31" ht="38.25" customHeight="1">
      <c r="A336" s="48" t="s">
        <v>772</v>
      </c>
      <c r="B336" s="129">
        <v>475</v>
      </c>
      <c r="C336" s="57" t="s">
        <v>52</v>
      </c>
      <c r="D336" s="58" t="s">
        <v>774</v>
      </c>
      <c r="E336" s="58" t="s">
        <v>191</v>
      </c>
      <c r="F336" s="59"/>
      <c r="G336" s="59"/>
      <c r="H336" s="92"/>
      <c r="I336" s="92"/>
      <c r="J336" s="176"/>
      <c r="K336" s="176"/>
      <c r="L336" s="176"/>
      <c r="M336" s="176"/>
      <c r="N336" s="176"/>
      <c r="O336" s="176"/>
      <c r="P336" s="176"/>
      <c r="Q336" s="176"/>
      <c r="R336" s="176"/>
      <c r="S336" s="176"/>
      <c r="T336" s="176"/>
      <c r="U336" s="176"/>
      <c r="V336" s="176"/>
      <c r="W336" s="176"/>
      <c r="X336" s="176"/>
      <c r="Y336" s="176"/>
      <c r="Z336" s="92">
        <v>105</v>
      </c>
      <c r="AA336" s="83">
        <f t="shared" si="37"/>
        <v>105</v>
      </c>
      <c r="AB336" s="92"/>
      <c r="AC336" s="83">
        <f t="shared" si="35"/>
        <v>105</v>
      </c>
      <c r="AD336" s="92"/>
      <c r="AE336" s="91">
        <f t="shared" si="36"/>
        <v>105</v>
      </c>
    </row>
    <row r="337" spans="1:31" ht="38.25" customHeight="1">
      <c r="A337" s="48" t="s">
        <v>804</v>
      </c>
      <c r="B337" s="129">
        <v>475</v>
      </c>
      <c r="C337" s="57" t="s">
        <v>52</v>
      </c>
      <c r="D337" s="58" t="s">
        <v>809</v>
      </c>
      <c r="E337" s="58"/>
      <c r="F337" s="59"/>
      <c r="G337" s="59"/>
      <c r="H337" s="92"/>
      <c r="I337" s="92"/>
      <c r="J337" s="176"/>
      <c r="K337" s="176"/>
      <c r="L337" s="176"/>
      <c r="M337" s="176"/>
      <c r="N337" s="176"/>
      <c r="O337" s="176"/>
      <c r="P337" s="176"/>
      <c r="Q337" s="176"/>
      <c r="R337" s="176"/>
      <c r="S337" s="176"/>
      <c r="T337" s="176"/>
      <c r="U337" s="176"/>
      <c r="V337" s="176"/>
      <c r="W337" s="176"/>
      <c r="X337" s="176"/>
      <c r="Y337" s="176"/>
      <c r="Z337" s="92"/>
      <c r="AA337" s="83"/>
      <c r="AB337" s="92"/>
      <c r="AC337" s="83"/>
      <c r="AD337" s="92">
        <v>119.3</v>
      </c>
      <c r="AE337" s="91">
        <f t="shared" si="36"/>
        <v>119.3</v>
      </c>
    </row>
    <row r="338" spans="1:31" ht="25.5">
      <c r="A338" s="48" t="s">
        <v>172</v>
      </c>
      <c r="B338" s="129">
        <v>475</v>
      </c>
      <c r="C338" s="57" t="s">
        <v>52</v>
      </c>
      <c r="D338" s="58" t="s">
        <v>349</v>
      </c>
      <c r="E338" s="58"/>
      <c r="F338" s="59">
        <f>SUM(F339)</f>
        <v>510</v>
      </c>
      <c r="G338" s="59"/>
      <c r="H338" s="92"/>
      <c r="I338" s="92">
        <f t="shared" si="43"/>
        <v>510</v>
      </c>
      <c r="J338" s="176"/>
      <c r="K338" s="176"/>
      <c r="L338" s="176"/>
      <c r="M338" s="176"/>
      <c r="N338" s="176"/>
      <c r="O338" s="176"/>
      <c r="P338" s="176"/>
      <c r="Q338" s="176"/>
      <c r="R338" s="176"/>
      <c r="S338" s="176"/>
      <c r="T338" s="176"/>
      <c r="U338" s="176"/>
      <c r="V338" s="176"/>
      <c r="W338" s="176"/>
      <c r="X338" s="176"/>
      <c r="Y338" s="176"/>
      <c r="Z338" s="92"/>
      <c r="AA338" s="83">
        <f t="shared" si="37"/>
        <v>510</v>
      </c>
      <c r="AB338" s="92"/>
      <c r="AC338" s="83">
        <f t="shared" si="35"/>
        <v>510</v>
      </c>
      <c r="AD338" s="92"/>
      <c r="AE338" s="91">
        <f t="shared" si="36"/>
        <v>510</v>
      </c>
    </row>
    <row r="339" spans="1:31" ht="32.25" customHeight="1">
      <c r="A339" s="48" t="s">
        <v>188</v>
      </c>
      <c r="B339" s="129">
        <v>475</v>
      </c>
      <c r="C339" s="57" t="s">
        <v>52</v>
      </c>
      <c r="D339" s="58" t="s">
        <v>349</v>
      </c>
      <c r="E339" s="58" t="s">
        <v>187</v>
      </c>
      <c r="F339" s="59">
        <v>510</v>
      </c>
      <c r="G339" s="59"/>
      <c r="H339" s="92"/>
      <c r="I339" s="92">
        <f t="shared" si="43"/>
        <v>510</v>
      </c>
      <c r="J339" s="176"/>
      <c r="K339" s="176"/>
      <c r="L339" s="176"/>
      <c r="M339" s="176"/>
      <c r="N339" s="176"/>
      <c r="O339" s="176"/>
      <c r="P339" s="176"/>
      <c r="Q339" s="176"/>
      <c r="R339" s="176"/>
      <c r="S339" s="176"/>
      <c r="T339" s="176"/>
      <c r="U339" s="176"/>
      <c r="V339" s="176"/>
      <c r="W339" s="176"/>
      <c r="X339" s="176"/>
      <c r="Y339" s="176"/>
      <c r="Z339" s="92"/>
      <c r="AA339" s="83">
        <f t="shared" si="37"/>
        <v>510</v>
      </c>
      <c r="AB339" s="92"/>
      <c r="AC339" s="83">
        <f t="shared" si="35"/>
        <v>510</v>
      </c>
      <c r="AD339" s="92"/>
      <c r="AE339" s="91">
        <f t="shared" si="36"/>
        <v>510</v>
      </c>
    </row>
    <row r="340" spans="1:31" ht="30" customHeight="1">
      <c r="A340" s="47" t="s">
        <v>108</v>
      </c>
      <c r="B340" s="128">
        <v>475</v>
      </c>
      <c r="C340" s="55" t="s">
        <v>97</v>
      </c>
      <c r="D340" s="58"/>
      <c r="E340" s="58"/>
      <c r="F340" s="83">
        <f>F341</f>
        <v>1876.2</v>
      </c>
      <c r="G340" s="83"/>
      <c r="H340" s="92"/>
      <c r="I340" s="92">
        <f>F340+H340+G340</f>
        <v>1876.2</v>
      </c>
      <c r="J340" s="176"/>
      <c r="K340" s="176"/>
      <c r="L340" s="176"/>
      <c r="M340" s="176"/>
      <c r="N340" s="176"/>
      <c r="O340" s="176"/>
      <c r="P340" s="176"/>
      <c r="Q340" s="176"/>
      <c r="R340" s="176"/>
      <c r="S340" s="176"/>
      <c r="T340" s="176"/>
      <c r="U340" s="176"/>
      <c r="V340" s="176"/>
      <c r="W340" s="176"/>
      <c r="X340" s="176"/>
      <c r="Y340" s="176"/>
      <c r="Z340" s="92"/>
      <c r="AA340" s="83">
        <f t="shared" si="37"/>
        <v>1876.2</v>
      </c>
      <c r="AB340" s="92"/>
      <c r="AC340" s="83">
        <f t="shared" si="35"/>
        <v>1876.2</v>
      </c>
      <c r="AD340" s="91">
        <f>AD341</f>
        <v>1011</v>
      </c>
      <c r="AE340" s="91">
        <f t="shared" si="36"/>
        <v>2887.2</v>
      </c>
    </row>
    <row r="341" spans="1:31" ht="33.75" customHeight="1">
      <c r="A341" s="196" t="s">
        <v>677</v>
      </c>
      <c r="B341" s="128">
        <v>475</v>
      </c>
      <c r="C341" s="55" t="s">
        <v>97</v>
      </c>
      <c r="D341" s="56" t="s">
        <v>261</v>
      </c>
      <c r="E341" s="56"/>
      <c r="F341" s="83">
        <f t="shared" ref="F341:F344" si="44">SUM(F342)</f>
        <v>1876.2</v>
      </c>
      <c r="G341" s="83"/>
      <c r="H341" s="92"/>
      <c r="I341" s="92">
        <f t="shared" ref="I341:I345" si="45">F341+H341+G341</f>
        <v>1876.2</v>
      </c>
      <c r="J341" s="176"/>
      <c r="K341" s="176"/>
      <c r="L341" s="176"/>
      <c r="M341" s="176"/>
      <c r="N341" s="176"/>
      <c r="O341" s="176"/>
      <c r="P341" s="176"/>
      <c r="Q341" s="176"/>
      <c r="R341" s="176"/>
      <c r="S341" s="176"/>
      <c r="T341" s="176"/>
      <c r="U341" s="176"/>
      <c r="V341" s="176"/>
      <c r="W341" s="176"/>
      <c r="X341" s="176"/>
      <c r="Y341" s="176"/>
      <c r="Z341" s="92"/>
      <c r="AA341" s="83">
        <f t="shared" si="37"/>
        <v>1876.2</v>
      </c>
      <c r="AB341" s="92"/>
      <c r="AC341" s="83">
        <f t="shared" si="35"/>
        <v>1876.2</v>
      </c>
      <c r="AD341" s="91">
        <f>AD342</f>
        <v>1011</v>
      </c>
      <c r="AE341" s="91">
        <f t="shared" si="36"/>
        <v>2887.2</v>
      </c>
    </row>
    <row r="342" spans="1:31" ht="20.25" customHeight="1">
      <c r="A342" s="65" t="s">
        <v>12</v>
      </c>
      <c r="B342" s="129">
        <v>475</v>
      </c>
      <c r="C342" s="57" t="s">
        <v>97</v>
      </c>
      <c r="D342" s="58" t="s">
        <v>355</v>
      </c>
      <c r="E342" s="58"/>
      <c r="F342" s="59">
        <f t="shared" si="44"/>
        <v>1876.2</v>
      </c>
      <c r="G342" s="59"/>
      <c r="H342" s="92"/>
      <c r="I342" s="92">
        <f t="shared" si="45"/>
        <v>1876.2</v>
      </c>
      <c r="J342" s="176"/>
      <c r="K342" s="176"/>
      <c r="L342" s="176"/>
      <c r="M342" s="176"/>
      <c r="N342" s="176"/>
      <c r="O342" s="176"/>
      <c r="P342" s="176"/>
      <c r="Q342" s="176"/>
      <c r="R342" s="176"/>
      <c r="S342" s="176"/>
      <c r="T342" s="176"/>
      <c r="U342" s="176"/>
      <c r="V342" s="176"/>
      <c r="W342" s="176"/>
      <c r="X342" s="176"/>
      <c r="Y342" s="176"/>
      <c r="Z342" s="92"/>
      <c r="AA342" s="83">
        <f t="shared" si="37"/>
        <v>1876.2</v>
      </c>
      <c r="AB342" s="92"/>
      <c r="AC342" s="83">
        <f t="shared" si="35"/>
        <v>1876.2</v>
      </c>
      <c r="AD342" s="92">
        <f>AD343</f>
        <v>1011</v>
      </c>
      <c r="AE342" s="91">
        <f t="shared" si="36"/>
        <v>2887.2</v>
      </c>
    </row>
    <row r="343" spans="1:31" ht="30" customHeight="1">
      <c r="A343" s="65" t="s">
        <v>421</v>
      </c>
      <c r="B343" s="129">
        <v>475</v>
      </c>
      <c r="C343" s="57" t="s">
        <v>97</v>
      </c>
      <c r="D343" s="58" t="s">
        <v>422</v>
      </c>
      <c r="E343" s="58"/>
      <c r="F343" s="59">
        <f t="shared" si="44"/>
        <v>1876.2</v>
      </c>
      <c r="G343" s="59"/>
      <c r="H343" s="92"/>
      <c r="I343" s="92">
        <f t="shared" si="45"/>
        <v>1876.2</v>
      </c>
      <c r="J343" s="176"/>
      <c r="K343" s="176"/>
      <c r="L343" s="176"/>
      <c r="M343" s="176"/>
      <c r="N343" s="176"/>
      <c r="O343" s="176"/>
      <c r="P343" s="176"/>
      <c r="Q343" s="176"/>
      <c r="R343" s="176"/>
      <c r="S343" s="176"/>
      <c r="T343" s="176"/>
      <c r="U343" s="176"/>
      <c r="V343" s="176"/>
      <c r="W343" s="176"/>
      <c r="X343" s="176"/>
      <c r="Y343" s="176"/>
      <c r="Z343" s="92"/>
      <c r="AA343" s="83">
        <f t="shared" si="37"/>
        <v>1876.2</v>
      </c>
      <c r="AB343" s="92"/>
      <c r="AC343" s="83">
        <f t="shared" ref="AC343:AC408" si="46">AA343+AB343</f>
        <v>1876.2</v>
      </c>
      <c r="AD343" s="92">
        <f>AD344</f>
        <v>1011</v>
      </c>
      <c r="AE343" s="91">
        <f t="shared" ref="AE343:AE371" si="47">AC343+AD343</f>
        <v>2887.2</v>
      </c>
    </row>
    <row r="344" spans="1:31" ht="63.75">
      <c r="A344" s="48" t="s">
        <v>3</v>
      </c>
      <c r="B344" s="129">
        <v>475</v>
      </c>
      <c r="C344" s="57" t="s">
        <v>97</v>
      </c>
      <c r="D344" s="58" t="s">
        <v>423</v>
      </c>
      <c r="E344" s="58"/>
      <c r="F344" s="59">
        <f t="shared" si="44"/>
        <v>1876.2</v>
      </c>
      <c r="G344" s="59"/>
      <c r="H344" s="92"/>
      <c r="I344" s="92">
        <f t="shared" si="45"/>
        <v>1876.2</v>
      </c>
      <c r="J344" s="176"/>
      <c r="K344" s="176"/>
      <c r="L344" s="176"/>
      <c r="M344" s="176"/>
      <c r="N344" s="176"/>
      <c r="O344" s="176"/>
      <c r="P344" s="176"/>
      <c r="Q344" s="176"/>
      <c r="R344" s="176"/>
      <c r="S344" s="176"/>
      <c r="T344" s="176"/>
      <c r="U344" s="176"/>
      <c r="V344" s="176"/>
      <c r="W344" s="176"/>
      <c r="X344" s="176"/>
      <c r="Y344" s="176"/>
      <c r="Z344" s="92"/>
      <c r="AA344" s="83">
        <f t="shared" si="37"/>
        <v>1876.2</v>
      </c>
      <c r="AB344" s="92"/>
      <c r="AC344" s="83">
        <f t="shared" si="46"/>
        <v>1876.2</v>
      </c>
      <c r="AD344" s="92">
        <f>AD345</f>
        <v>1011</v>
      </c>
      <c r="AE344" s="91">
        <f t="shared" si="47"/>
        <v>2887.2</v>
      </c>
    </row>
    <row r="345" spans="1:31">
      <c r="A345" s="48" t="s">
        <v>144</v>
      </c>
      <c r="B345" s="129">
        <v>475</v>
      </c>
      <c r="C345" s="57" t="s">
        <v>97</v>
      </c>
      <c r="D345" s="58" t="s">
        <v>423</v>
      </c>
      <c r="E345" s="58" t="s">
        <v>520</v>
      </c>
      <c r="F345" s="84">
        <v>1876.2</v>
      </c>
      <c r="G345" s="84"/>
      <c r="H345" s="92"/>
      <c r="I345" s="92">
        <f t="shared" si="45"/>
        <v>1876.2</v>
      </c>
      <c r="J345" s="176"/>
      <c r="K345" s="176"/>
      <c r="L345" s="176"/>
      <c r="M345" s="176"/>
      <c r="N345" s="176"/>
      <c r="O345" s="176"/>
      <c r="P345" s="176"/>
      <c r="Q345" s="176"/>
      <c r="R345" s="176"/>
      <c r="S345" s="176"/>
      <c r="T345" s="176"/>
      <c r="U345" s="176"/>
      <c r="V345" s="176"/>
      <c r="W345" s="176"/>
      <c r="X345" s="176"/>
      <c r="Y345" s="176"/>
      <c r="Z345" s="92"/>
      <c r="AA345" s="83">
        <f t="shared" si="37"/>
        <v>1876.2</v>
      </c>
      <c r="AB345" s="92"/>
      <c r="AC345" s="83">
        <f t="shared" si="46"/>
        <v>1876.2</v>
      </c>
      <c r="AD345" s="92">
        <v>1011</v>
      </c>
      <c r="AE345" s="91">
        <f t="shared" si="47"/>
        <v>2887.2</v>
      </c>
    </row>
    <row r="346" spans="1:31" ht="20.25" hidden="1" customHeight="1">
      <c r="A346" s="51" t="s">
        <v>107</v>
      </c>
      <c r="B346" s="128">
        <v>475</v>
      </c>
      <c r="C346" s="55" t="s">
        <v>92</v>
      </c>
      <c r="D346" s="56"/>
      <c r="E346" s="56"/>
      <c r="F346" s="83">
        <f>SUM(F347)</f>
        <v>3200</v>
      </c>
      <c r="G346" s="83"/>
      <c r="H346" s="92"/>
      <c r="I346" s="92">
        <f t="shared" ref="I346:I351" si="48">F346+H346</f>
        <v>3200</v>
      </c>
      <c r="J346" s="176"/>
      <c r="K346" s="176"/>
      <c r="L346" s="176"/>
      <c r="M346" s="176"/>
      <c r="N346" s="176"/>
      <c r="O346" s="176"/>
      <c r="P346" s="176"/>
      <c r="Q346" s="176"/>
      <c r="R346" s="176"/>
      <c r="S346" s="176"/>
      <c r="T346" s="176"/>
      <c r="U346" s="176"/>
      <c r="V346" s="176"/>
      <c r="W346" s="176"/>
      <c r="X346" s="176"/>
      <c r="Y346" s="176"/>
      <c r="Z346" s="92"/>
      <c r="AA346" s="83">
        <f t="shared" ref="AA346:AA411" si="49">I346+Z346</f>
        <v>3200</v>
      </c>
      <c r="AB346" s="92"/>
      <c r="AC346" s="83">
        <f t="shared" si="46"/>
        <v>3200</v>
      </c>
      <c r="AD346" s="92"/>
      <c r="AE346" s="91">
        <f t="shared" si="47"/>
        <v>3200</v>
      </c>
    </row>
    <row r="347" spans="1:31" ht="33" hidden="1" customHeight="1">
      <c r="A347" s="196" t="s">
        <v>677</v>
      </c>
      <c r="B347" s="128">
        <v>475</v>
      </c>
      <c r="C347" s="55" t="s">
        <v>92</v>
      </c>
      <c r="D347" s="56" t="s">
        <v>261</v>
      </c>
      <c r="E347" s="58"/>
      <c r="F347" s="83">
        <f>SUM(F348)</f>
        <v>3200</v>
      </c>
      <c r="G347" s="83"/>
      <c r="H347" s="92"/>
      <c r="I347" s="92">
        <f t="shared" si="48"/>
        <v>3200</v>
      </c>
      <c r="J347" s="176"/>
      <c r="K347" s="176"/>
      <c r="L347" s="176"/>
      <c r="M347" s="176"/>
      <c r="N347" s="176"/>
      <c r="O347" s="176"/>
      <c r="P347" s="176"/>
      <c r="Q347" s="176"/>
      <c r="R347" s="176"/>
      <c r="S347" s="176"/>
      <c r="T347" s="176"/>
      <c r="U347" s="176"/>
      <c r="V347" s="176"/>
      <c r="W347" s="176"/>
      <c r="X347" s="176"/>
      <c r="Y347" s="176"/>
      <c r="Z347" s="92"/>
      <c r="AA347" s="83">
        <f t="shared" si="49"/>
        <v>3200</v>
      </c>
      <c r="AB347" s="92"/>
      <c r="AC347" s="83">
        <f t="shared" si="46"/>
        <v>3200</v>
      </c>
      <c r="AD347" s="92"/>
      <c r="AE347" s="91">
        <f t="shared" si="47"/>
        <v>3200</v>
      </c>
    </row>
    <row r="348" spans="1:31" ht="21.75" hidden="1" customHeight="1">
      <c r="A348" s="65" t="s">
        <v>38</v>
      </c>
      <c r="B348" s="129">
        <v>475</v>
      </c>
      <c r="C348" s="57" t="s">
        <v>92</v>
      </c>
      <c r="D348" s="58" t="s">
        <v>356</v>
      </c>
      <c r="E348" s="58"/>
      <c r="F348" s="59">
        <f t="shared" ref="F348:F350" si="50">F349</f>
        <v>3200</v>
      </c>
      <c r="G348" s="59"/>
      <c r="H348" s="92"/>
      <c r="I348" s="92">
        <f t="shared" si="48"/>
        <v>3200</v>
      </c>
      <c r="J348" s="176"/>
      <c r="K348" s="176"/>
      <c r="L348" s="176"/>
      <c r="M348" s="176"/>
      <c r="N348" s="176"/>
      <c r="O348" s="176"/>
      <c r="P348" s="176"/>
      <c r="Q348" s="176"/>
      <c r="R348" s="176"/>
      <c r="S348" s="176"/>
      <c r="T348" s="176"/>
      <c r="U348" s="176"/>
      <c r="V348" s="176"/>
      <c r="W348" s="176"/>
      <c r="X348" s="176"/>
      <c r="Y348" s="176"/>
      <c r="Z348" s="92"/>
      <c r="AA348" s="83">
        <f t="shared" si="49"/>
        <v>3200</v>
      </c>
      <c r="AB348" s="92"/>
      <c r="AC348" s="83">
        <f t="shared" si="46"/>
        <v>3200</v>
      </c>
      <c r="AD348" s="92"/>
      <c r="AE348" s="91">
        <f t="shared" si="47"/>
        <v>3200</v>
      </c>
    </row>
    <row r="349" spans="1:31" ht="30" hidden="1" customHeight="1">
      <c r="A349" s="65" t="s">
        <v>421</v>
      </c>
      <c r="B349" s="129">
        <v>475</v>
      </c>
      <c r="C349" s="57" t="s">
        <v>92</v>
      </c>
      <c r="D349" s="58" t="s">
        <v>424</v>
      </c>
      <c r="E349" s="58"/>
      <c r="F349" s="59">
        <f t="shared" si="50"/>
        <v>3200</v>
      </c>
      <c r="G349" s="59"/>
      <c r="H349" s="92"/>
      <c r="I349" s="92">
        <f t="shared" si="48"/>
        <v>3200</v>
      </c>
      <c r="J349" s="176"/>
      <c r="K349" s="176"/>
      <c r="L349" s="176"/>
      <c r="M349" s="176"/>
      <c r="N349" s="176"/>
      <c r="O349" s="176"/>
      <c r="P349" s="176"/>
      <c r="Q349" s="176"/>
      <c r="R349" s="176"/>
      <c r="S349" s="176"/>
      <c r="T349" s="176"/>
      <c r="U349" s="176"/>
      <c r="V349" s="176"/>
      <c r="W349" s="176"/>
      <c r="X349" s="176"/>
      <c r="Y349" s="176"/>
      <c r="Z349" s="92"/>
      <c r="AA349" s="83">
        <f t="shared" si="49"/>
        <v>3200</v>
      </c>
      <c r="AB349" s="92"/>
      <c r="AC349" s="83">
        <f t="shared" si="46"/>
        <v>3200</v>
      </c>
      <c r="AD349" s="92"/>
      <c r="AE349" s="91">
        <f t="shared" si="47"/>
        <v>3200</v>
      </c>
    </row>
    <row r="350" spans="1:31" ht="84" hidden="1">
      <c r="A350" s="209" t="s">
        <v>275</v>
      </c>
      <c r="B350" s="129">
        <v>475</v>
      </c>
      <c r="C350" s="57" t="s">
        <v>92</v>
      </c>
      <c r="D350" s="58" t="s">
        <v>425</v>
      </c>
      <c r="E350" s="56"/>
      <c r="F350" s="59">
        <f t="shared" si="50"/>
        <v>3200</v>
      </c>
      <c r="G350" s="59"/>
      <c r="H350" s="92"/>
      <c r="I350" s="92">
        <f t="shared" si="48"/>
        <v>3200</v>
      </c>
      <c r="J350" s="176"/>
      <c r="K350" s="176"/>
      <c r="L350" s="176"/>
      <c r="M350" s="176"/>
      <c r="N350" s="176"/>
      <c r="O350" s="176"/>
      <c r="P350" s="176"/>
      <c r="Q350" s="176"/>
      <c r="R350" s="176"/>
      <c r="S350" s="176"/>
      <c r="T350" s="176"/>
      <c r="U350" s="176"/>
      <c r="V350" s="176"/>
      <c r="W350" s="176"/>
      <c r="X350" s="176"/>
      <c r="Y350" s="176"/>
      <c r="Z350" s="92"/>
      <c r="AA350" s="83">
        <f t="shared" si="49"/>
        <v>3200</v>
      </c>
      <c r="AB350" s="92"/>
      <c r="AC350" s="83">
        <f t="shared" si="46"/>
        <v>3200</v>
      </c>
      <c r="AD350" s="92"/>
      <c r="AE350" s="91">
        <f t="shared" si="47"/>
        <v>3200</v>
      </c>
    </row>
    <row r="351" spans="1:31" hidden="1">
      <c r="A351" s="48" t="s">
        <v>144</v>
      </c>
      <c r="B351" s="129">
        <v>475</v>
      </c>
      <c r="C351" s="57" t="s">
        <v>92</v>
      </c>
      <c r="D351" s="58" t="s">
        <v>425</v>
      </c>
      <c r="E351" s="58" t="s">
        <v>474</v>
      </c>
      <c r="F351" s="84">
        <v>3200</v>
      </c>
      <c r="G351" s="84"/>
      <c r="H351" s="92"/>
      <c r="I351" s="92">
        <f t="shared" si="48"/>
        <v>3200</v>
      </c>
      <c r="J351" s="176"/>
      <c r="K351" s="176"/>
      <c r="L351" s="176"/>
      <c r="M351" s="176"/>
      <c r="N351" s="176"/>
      <c r="O351" s="176"/>
      <c r="P351" s="176"/>
      <c r="Q351" s="176"/>
      <c r="R351" s="176"/>
      <c r="S351" s="176"/>
      <c r="T351" s="176"/>
      <c r="U351" s="176"/>
      <c r="V351" s="176"/>
      <c r="W351" s="176"/>
      <c r="X351" s="176"/>
      <c r="Y351" s="176"/>
      <c r="Z351" s="92"/>
      <c r="AA351" s="83">
        <f t="shared" si="49"/>
        <v>3200</v>
      </c>
      <c r="AB351" s="92"/>
      <c r="AC351" s="83">
        <f t="shared" si="46"/>
        <v>3200</v>
      </c>
      <c r="AD351" s="92"/>
      <c r="AE351" s="91">
        <f t="shared" si="47"/>
        <v>3200</v>
      </c>
    </row>
    <row r="352" spans="1:31" ht="32.25" customHeight="1">
      <c r="A352" s="201" t="s">
        <v>93</v>
      </c>
      <c r="B352" s="128">
        <v>476</v>
      </c>
      <c r="C352" s="57"/>
      <c r="D352" s="58"/>
      <c r="E352" s="58"/>
      <c r="F352" s="83">
        <f>SUM(F358+F353)</f>
        <v>19220</v>
      </c>
      <c r="G352" s="83"/>
      <c r="H352" s="83">
        <f>SUM(H358+H353)</f>
        <v>50</v>
      </c>
      <c r="I352" s="83">
        <f>SUM(I358+I353)</f>
        <v>19270</v>
      </c>
      <c r="J352" s="176"/>
      <c r="K352" s="176"/>
      <c r="L352" s="176"/>
      <c r="M352" s="176"/>
      <c r="N352" s="176"/>
      <c r="O352" s="176"/>
      <c r="P352" s="176"/>
      <c r="Q352" s="176"/>
      <c r="R352" s="176"/>
      <c r="S352" s="176"/>
      <c r="T352" s="176"/>
      <c r="U352" s="176"/>
      <c r="V352" s="176"/>
      <c r="W352" s="176"/>
      <c r="X352" s="176"/>
      <c r="Y352" s="176"/>
      <c r="Z352" s="92"/>
      <c r="AA352" s="83">
        <f t="shared" si="49"/>
        <v>19270</v>
      </c>
      <c r="AB352" s="92">
        <f>AB358</f>
        <v>250</v>
      </c>
      <c r="AC352" s="83">
        <f t="shared" si="46"/>
        <v>19520</v>
      </c>
      <c r="AD352" s="92"/>
      <c r="AE352" s="91">
        <f t="shared" si="47"/>
        <v>19520</v>
      </c>
    </row>
    <row r="353" spans="1:31" ht="18.75" hidden="1" customHeight="1">
      <c r="A353" s="47" t="s">
        <v>288</v>
      </c>
      <c r="B353" s="128">
        <v>476</v>
      </c>
      <c r="C353" s="55" t="s">
        <v>94</v>
      </c>
      <c r="D353" s="56"/>
      <c r="E353" s="56"/>
      <c r="F353" s="83">
        <f>SUM(F354)</f>
        <v>650</v>
      </c>
      <c r="G353" s="83"/>
      <c r="H353" s="91">
        <f>H354</f>
        <v>50</v>
      </c>
      <c r="I353" s="91">
        <f>F353+H353</f>
        <v>700</v>
      </c>
      <c r="J353" s="176"/>
      <c r="K353" s="176"/>
      <c r="L353" s="176"/>
      <c r="M353" s="176"/>
      <c r="N353" s="176"/>
      <c r="O353" s="176"/>
      <c r="P353" s="176"/>
      <c r="Q353" s="176"/>
      <c r="R353" s="176"/>
      <c r="S353" s="176"/>
      <c r="T353" s="176"/>
      <c r="U353" s="176"/>
      <c r="V353" s="176"/>
      <c r="W353" s="176"/>
      <c r="X353" s="176"/>
      <c r="Y353" s="176"/>
      <c r="Z353" s="92"/>
      <c r="AA353" s="83">
        <f t="shared" si="49"/>
        <v>700</v>
      </c>
      <c r="AB353" s="92"/>
      <c r="AC353" s="83">
        <f t="shared" si="46"/>
        <v>700</v>
      </c>
      <c r="AD353" s="92"/>
      <c r="AE353" s="91">
        <f t="shared" si="47"/>
        <v>700</v>
      </c>
    </row>
    <row r="354" spans="1:31" ht="45.75" hidden="1" customHeight="1">
      <c r="A354" s="196" t="s">
        <v>654</v>
      </c>
      <c r="B354" s="128">
        <v>476</v>
      </c>
      <c r="C354" s="55" t="s">
        <v>94</v>
      </c>
      <c r="D354" s="56" t="s">
        <v>357</v>
      </c>
      <c r="E354" s="56"/>
      <c r="F354" s="83">
        <f>SUM(F356)</f>
        <v>650</v>
      </c>
      <c r="G354" s="83"/>
      <c r="H354" s="91">
        <f>H355</f>
        <v>50</v>
      </c>
      <c r="I354" s="91">
        <f>F354+H354</f>
        <v>700</v>
      </c>
      <c r="J354" s="176"/>
      <c r="K354" s="176"/>
      <c r="L354" s="176"/>
      <c r="M354" s="176"/>
      <c r="N354" s="176"/>
      <c r="O354" s="176"/>
      <c r="P354" s="176"/>
      <c r="Q354" s="176"/>
      <c r="R354" s="176"/>
      <c r="S354" s="176"/>
      <c r="T354" s="176"/>
      <c r="U354" s="176"/>
      <c r="V354" s="176"/>
      <c r="W354" s="176"/>
      <c r="X354" s="176"/>
      <c r="Y354" s="176"/>
      <c r="Z354" s="92"/>
      <c r="AA354" s="83">
        <f t="shared" si="49"/>
        <v>700</v>
      </c>
      <c r="AB354" s="92"/>
      <c r="AC354" s="83">
        <f t="shared" si="46"/>
        <v>700</v>
      </c>
      <c r="AD354" s="92"/>
      <c r="AE354" s="91">
        <f t="shared" si="47"/>
        <v>700</v>
      </c>
    </row>
    <row r="355" spans="1:31" ht="33.75" hidden="1" customHeight="1">
      <c r="A355" s="65" t="s">
        <v>410</v>
      </c>
      <c r="B355" s="129">
        <v>476</v>
      </c>
      <c r="C355" s="57" t="s">
        <v>94</v>
      </c>
      <c r="D355" s="58" t="s">
        <v>420</v>
      </c>
      <c r="E355" s="56"/>
      <c r="F355" s="59">
        <f>F356</f>
        <v>650</v>
      </c>
      <c r="G355" s="59"/>
      <c r="H355" s="92">
        <f>H356</f>
        <v>50</v>
      </c>
      <c r="I355" s="92">
        <f>F355+H355</f>
        <v>700</v>
      </c>
      <c r="J355" s="176"/>
      <c r="K355" s="176"/>
      <c r="L355" s="176"/>
      <c r="M355" s="176"/>
      <c r="N355" s="176"/>
      <c r="O355" s="176"/>
      <c r="P355" s="176"/>
      <c r="Q355" s="176"/>
      <c r="R355" s="176"/>
      <c r="S355" s="176"/>
      <c r="T355" s="176"/>
      <c r="U355" s="176"/>
      <c r="V355" s="176"/>
      <c r="W355" s="176"/>
      <c r="X355" s="176"/>
      <c r="Y355" s="176"/>
      <c r="Z355" s="92"/>
      <c r="AA355" s="83">
        <f t="shared" si="49"/>
        <v>700</v>
      </c>
      <c r="AB355" s="92"/>
      <c r="AC355" s="83">
        <f t="shared" si="46"/>
        <v>700</v>
      </c>
      <c r="AD355" s="92"/>
      <c r="AE355" s="91">
        <f t="shared" si="47"/>
        <v>700</v>
      </c>
    </row>
    <row r="356" spans="1:31" ht="18.75" hidden="1" customHeight="1">
      <c r="A356" s="48" t="s">
        <v>11</v>
      </c>
      <c r="B356" s="129">
        <v>476</v>
      </c>
      <c r="C356" s="57" t="s">
        <v>94</v>
      </c>
      <c r="D356" s="58" t="s">
        <v>411</v>
      </c>
      <c r="E356" s="58"/>
      <c r="F356" s="59">
        <f>SUM(F357)</f>
        <v>650</v>
      </c>
      <c r="G356" s="59"/>
      <c r="H356" s="92">
        <f>H357</f>
        <v>50</v>
      </c>
      <c r="I356" s="92">
        <f>F356+H356</f>
        <v>700</v>
      </c>
      <c r="J356" s="176"/>
      <c r="K356" s="176"/>
      <c r="L356" s="176"/>
      <c r="M356" s="176"/>
      <c r="N356" s="176"/>
      <c r="O356" s="176"/>
      <c r="P356" s="176"/>
      <c r="Q356" s="176"/>
      <c r="R356" s="176"/>
      <c r="S356" s="176"/>
      <c r="T356" s="176"/>
      <c r="U356" s="176"/>
      <c r="V356" s="176"/>
      <c r="W356" s="176"/>
      <c r="X356" s="176"/>
      <c r="Y356" s="176"/>
      <c r="Z356" s="92"/>
      <c r="AA356" s="83">
        <f t="shared" si="49"/>
        <v>700</v>
      </c>
      <c r="AB356" s="92"/>
      <c r="AC356" s="83">
        <f t="shared" si="46"/>
        <v>700</v>
      </c>
      <c r="AD356" s="92"/>
      <c r="AE356" s="91">
        <f t="shared" si="47"/>
        <v>700</v>
      </c>
    </row>
    <row r="357" spans="1:31" ht="38.25" hidden="1">
      <c r="A357" s="49" t="s">
        <v>188</v>
      </c>
      <c r="B357" s="129">
        <v>476</v>
      </c>
      <c r="C357" s="57" t="s">
        <v>94</v>
      </c>
      <c r="D357" s="58" t="s">
        <v>411</v>
      </c>
      <c r="E357" s="58" t="s">
        <v>187</v>
      </c>
      <c r="F357" s="59">
        <v>650</v>
      </c>
      <c r="G357" s="59"/>
      <c r="H357" s="92">
        <v>50</v>
      </c>
      <c r="I357" s="92">
        <f>F357+H357</f>
        <v>700</v>
      </c>
      <c r="J357" s="176"/>
      <c r="K357" s="176"/>
      <c r="L357" s="176"/>
      <c r="M357" s="176"/>
      <c r="N357" s="176"/>
      <c r="O357" s="176"/>
      <c r="P357" s="176"/>
      <c r="Q357" s="176"/>
      <c r="R357" s="176"/>
      <c r="S357" s="176"/>
      <c r="T357" s="176"/>
      <c r="U357" s="176"/>
      <c r="V357" s="176"/>
      <c r="W357" s="176"/>
      <c r="X357" s="176"/>
      <c r="Y357" s="176"/>
      <c r="Z357" s="92"/>
      <c r="AA357" s="83">
        <f t="shared" si="49"/>
        <v>700</v>
      </c>
      <c r="AB357" s="92"/>
      <c r="AC357" s="83">
        <f t="shared" si="46"/>
        <v>700</v>
      </c>
      <c r="AD357" s="92"/>
      <c r="AE357" s="91">
        <f t="shared" si="47"/>
        <v>700</v>
      </c>
    </row>
    <row r="358" spans="1:31" ht="21" hidden="1" customHeight="1">
      <c r="A358" s="47" t="s">
        <v>163</v>
      </c>
      <c r="B358" s="128">
        <v>476</v>
      </c>
      <c r="C358" s="55" t="s">
        <v>95</v>
      </c>
      <c r="D358" s="56"/>
      <c r="E358" s="56"/>
      <c r="F358" s="83">
        <f>SUM(F359)</f>
        <v>18570</v>
      </c>
      <c r="G358" s="83"/>
      <c r="H358" s="92"/>
      <c r="I358" s="91">
        <f t="shared" ref="I358:I420" si="51">F358+H358</f>
        <v>18570</v>
      </c>
      <c r="J358" s="176"/>
      <c r="K358" s="176"/>
      <c r="L358" s="176"/>
      <c r="M358" s="176"/>
      <c r="N358" s="176"/>
      <c r="O358" s="176"/>
      <c r="P358" s="176"/>
      <c r="Q358" s="176"/>
      <c r="R358" s="176"/>
      <c r="S358" s="176"/>
      <c r="T358" s="176"/>
      <c r="U358" s="176"/>
      <c r="V358" s="176"/>
      <c r="W358" s="176"/>
      <c r="X358" s="176"/>
      <c r="Y358" s="176"/>
      <c r="Z358" s="92"/>
      <c r="AA358" s="83">
        <f t="shared" si="49"/>
        <v>18570</v>
      </c>
      <c r="AB358" s="92">
        <f>AB359</f>
        <v>250</v>
      </c>
      <c r="AC358" s="83">
        <f t="shared" si="46"/>
        <v>18820</v>
      </c>
      <c r="AD358" s="92"/>
      <c r="AE358" s="91">
        <f t="shared" si="47"/>
        <v>18820</v>
      </c>
    </row>
    <row r="359" spans="1:31" ht="23.25" hidden="1" customHeight="1">
      <c r="A359" s="47" t="s">
        <v>96</v>
      </c>
      <c r="B359" s="128">
        <v>476</v>
      </c>
      <c r="C359" s="55" t="s">
        <v>325</v>
      </c>
      <c r="D359" s="56"/>
      <c r="E359" s="56"/>
      <c r="F359" s="83">
        <f>SUM(F360)</f>
        <v>18570</v>
      </c>
      <c r="G359" s="83"/>
      <c r="H359" s="92"/>
      <c r="I359" s="91">
        <f t="shared" si="51"/>
        <v>18570</v>
      </c>
      <c r="J359" s="176"/>
      <c r="K359" s="176"/>
      <c r="L359" s="176"/>
      <c r="M359" s="176"/>
      <c r="N359" s="176"/>
      <c r="O359" s="176"/>
      <c r="P359" s="176"/>
      <c r="Q359" s="176"/>
      <c r="R359" s="176"/>
      <c r="S359" s="176"/>
      <c r="T359" s="176"/>
      <c r="U359" s="176"/>
      <c r="V359" s="176"/>
      <c r="W359" s="176"/>
      <c r="X359" s="176"/>
      <c r="Y359" s="176"/>
      <c r="Z359" s="92"/>
      <c r="AA359" s="83">
        <f t="shared" si="49"/>
        <v>18570</v>
      </c>
      <c r="AB359" s="92">
        <f>AB360</f>
        <v>250</v>
      </c>
      <c r="AC359" s="83">
        <f t="shared" si="46"/>
        <v>18820</v>
      </c>
      <c r="AD359" s="92"/>
      <c r="AE359" s="91">
        <f t="shared" si="47"/>
        <v>18820</v>
      </c>
    </row>
    <row r="360" spans="1:31" ht="42.75" hidden="1" customHeight="1">
      <c r="A360" s="196" t="s">
        <v>654</v>
      </c>
      <c r="B360" s="128">
        <v>476</v>
      </c>
      <c r="C360" s="55" t="s">
        <v>325</v>
      </c>
      <c r="D360" s="56" t="s">
        <v>357</v>
      </c>
      <c r="E360" s="56"/>
      <c r="F360" s="83">
        <f>SUM(F364,F362,F366)</f>
        <v>18570</v>
      </c>
      <c r="G360" s="83"/>
      <c r="H360" s="92"/>
      <c r="I360" s="91">
        <f t="shared" si="51"/>
        <v>18570</v>
      </c>
      <c r="J360" s="176"/>
      <c r="K360" s="176"/>
      <c r="L360" s="176"/>
      <c r="M360" s="176"/>
      <c r="N360" s="176"/>
      <c r="O360" s="176"/>
      <c r="P360" s="176"/>
      <c r="Q360" s="176"/>
      <c r="R360" s="176"/>
      <c r="S360" s="176"/>
      <c r="T360" s="176"/>
      <c r="U360" s="176"/>
      <c r="V360" s="176"/>
      <c r="W360" s="176"/>
      <c r="X360" s="176"/>
      <c r="Y360" s="176"/>
      <c r="Z360" s="92"/>
      <c r="AA360" s="83">
        <f t="shared" si="49"/>
        <v>18570</v>
      </c>
      <c r="AB360" s="92">
        <f>AB361</f>
        <v>250</v>
      </c>
      <c r="AC360" s="83">
        <f t="shared" si="46"/>
        <v>18820</v>
      </c>
      <c r="AD360" s="92"/>
      <c r="AE360" s="91">
        <f t="shared" si="47"/>
        <v>18820</v>
      </c>
    </row>
    <row r="361" spans="1:31" ht="30.75" hidden="1" customHeight="1">
      <c r="A361" s="65" t="s">
        <v>419</v>
      </c>
      <c r="B361" s="129">
        <v>476</v>
      </c>
      <c r="C361" s="57" t="s">
        <v>325</v>
      </c>
      <c r="D361" s="58" t="s">
        <v>449</v>
      </c>
      <c r="E361" s="56"/>
      <c r="F361" s="59">
        <f>SUM(F363,F365,F366)</f>
        <v>18570</v>
      </c>
      <c r="G361" s="59"/>
      <c r="H361" s="92"/>
      <c r="I361" s="92">
        <f t="shared" si="51"/>
        <v>18570</v>
      </c>
      <c r="J361" s="176"/>
      <c r="K361" s="176"/>
      <c r="L361" s="176"/>
      <c r="M361" s="176"/>
      <c r="N361" s="176"/>
      <c r="O361" s="176"/>
      <c r="P361" s="176"/>
      <c r="Q361" s="176"/>
      <c r="R361" s="176"/>
      <c r="S361" s="176"/>
      <c r="T361" s="176"/>
      <c r="U361" s="176"/>
      <c r="V361" s="176"/>
      <c r="W361" s="176"/>
      <c r="X361" s="176"/>
      <c r="Y361" s="176"/>
      <c r="Z361" s="92"/>
      <c r="AA361" s="83">
        <f t="shared" si="49"/>
        <v>18570</v>
      </c>
      <c r="AB361" s="92">
        <f>AB362</f>
        <v>250</v>
      </c>
      <c r="AC361" s="83">
        <f t="shared" si="46"/>
        <v>18820</v>
      </c>
      <c r="AD361" s="92"/>
      <c r="AE361" s="91">
        <f t="shared" si="47"/>
        <v>18820</v>
      </c>
    </row>
    <row r="362" spans="1:31" ht="19.5" hidden="1" customHeight="1">
      <c r="A362" s="210" t="s">
        <v>459</v>
      </c>
      <c r="B362" s="58" t="s">
        <v>223</v>
      </c>
      <c r="C362" s="58" t="s">
        <v>325</v>
      </c>
      <c r="D362" s="58" t="s">
        <v>450</v>
      </c>
      <c r="E362" s="58"/>
      <c r="F362" s="59">
        <f>SUM(F363)</f>
        <v>2200</v>
      </c>
      <c r="G362" s="59"/>
      <c r="H362" s="92"/>
      <c r="I362" s="92">
        <f t="shared" si="51"/>
        <v>2200</v>
      </c>
      <c r="J362" s="176"/>
      <c r="K362" s="176"/>
      <c r="L362" s="176"/>
      <c r="M362" s="176"/>
      <c r="N362" s="176"/>
      <c r="O362" s="176"/>
      <c r="P362" s="176"/>
      <c r="Q362" s="176"/>
      <c r="R362" s="176"/>
      <c r="S362" s="176"/>
      <c r="T362" s="176"/>
      <c r="U362" s="176"/>
      <c r="V362" s="176"/>
      <c r="W362" s="176"/>
      <c r="X362" s="176"/>
      <c r="Y362" s="176"/>
      <c r="Z362" s="92"/>
      <c r="AA362" s="83">
        <f t="shared" si="49"/>
        <v>2200</v>
      </c>
      <c r="AB362" s="92">
        <f>AB363</f>
        <v>250</v>
      </c>
      <c r="AC362" s="83">
        <f t="shared" si="46"/>
        <v>2450</v>
      </c>
      <c r="AD362" s="92"/>
      <c r="AE362" s="91">
        <f t="shared" si="47"/>
        <v>2450</v>
      </c>
    </row>
    <row r="363" spans="1:31" ht="38.25" hidden="1">
      <c r="A363" s="49" t="s">
        <v>188</v>
      </c>
      <c r="B363" s="58" t="s">
        <v>223</v>
      </c>
      <c r="C363" s="58" t="s">
        <v>325</v>
      </c>
      <c r="D363" s="58" t="s">
        <v>450</v>
      </c>
      <c r="E363" s="58" t="s">
        <v>187</v>
      </c>
      <c r="F363" s="59">
        <v>2200</v>
      </c>
      <c r="G363" s="59"/>
      <c r="H363" s="92"/>
      <c r="I363" s="92">
        <f t="shared" si="51"/>
        <v>2200</v>
      </c>
      <c r="J363" s="176"/>
      <c r="K363" s="176"/>
      <c r="L363" s="176"/>
      <c r="M363" s="176"/>
      <c r="N363" s="176"/>
      <c r="O363" s="176"/>
      <c r="P363" s="176"/>
      <c r="Q363" s="176"/>
      <c r="R363" s="176"/>
      <c r="S363" s="176"/>
      <c r="T363" s="176"/>
      <c r="U363" s="176"/>
      <c r="V363" s="176"/>
      <c r="W363" s="176"/>
      <c r="X363" s="176"/>
      <c r="Y363" s="176"/>
      <c r="Z363" s="92"/>
      <c r="AA363" s="83">
        <f t="shared" si="49"/>
        <v>2200</v>
      </c>
      <c r="AB363" s="92">
        <v>250</v>
      </c>
      <c r="AC363" s="83">
        <f t="shared" si="46"/>
        <v>2450</v>
      </c>
      <c r="AD363" s="92"/>
      <c r="AE363" s="91">
        <f t="shared" si="47"/>
        <v>2450</v>
      </c>
    </row>
    <row r="364" spans="1:31" hidden="1">
      <c r="A364" s="210" t="s">
        <v>458</v>
      </c>
      <c r="B364" s="58" t="s">
        <v>223</v>
      </c>
      <c r="C364" s="58" t="s">
        <v>325</v>
      </c>
      <c r="D364" s="58" t="s">
        <v>451</v>
      </c>
      <c r="E364" s="58"/>
      <c r="F364" s="59">
        <f>F365</f>
        <v>1476</v>
      </c>
      <c r="G364" s="59"/>
      <c r="H364" s="92"/>
      <c r="I364" s="92">
        <f t="shared" si="51"/>
        <v>1476</v>
      </c>
      <c r="J364" s="176"/>
      <c r="K364" s="176"/>
      <c r="L364" s="176"/>
      <c r="M364" s="176"/>
      <c r="N364" s="176"/>
      <c r="O364" s="176"/>
      <c r="P364" s="176"/>
      <c r="Q364" s="176"/>
      <c r="R364" s="176"/>
      <c r="S364" s="176"/>
      <c r="T364" s="176"/>
      <c r="U364" s="176"/>
      <c r="V364" s="176"/>
      <c r="W364" s="176"/>
      <c r="X364" s="176"/>
      <c r="Y364" s="176"/>
      <c r="Z364" s="92"/>
      <c r="AA364" s="83">
        <f t="shared" si="49"/>
        <v>1476</v>
      </c>
      <c r="AB364" s="92"/>
      <c r="AC364" s="83">
        <f t="shared" si="46"/>
        <v>1476</v>
      </c>
      <c r="AD364" s="92"/>
      <c r="AE364" s="91">
        <f t="shared" si="47"/>
        <v>1476</v>
      </c>
    </row>
    <row r="365" spans="1:31" hidden="1">
      <c r="A365" s="48" t="s">
        <v>457</v>
      </c>
      <c r="B365" s="129">
        <v>476</v>
      </c>
      <c r="C365" s="57" t="s">
        <v>325</v>
      </c>
      <c r="D365" s="58" t="s">
        <v>451</v>
      </c>
      <c r="E365" s="58" t="s">
        <v>455</v>
      </c>
      <c r="F365" s="59">
        <v>1476</v>
      </c>
      <c r="G365" s="59"/>
      <c r="H365" s="92"/>
      <c r="I365" s="92">
        <f t="shared" si="51"/>
        <v>1476</v>
      </c>
      <c r="J365" s="176"/>
      <c r="K365" s="176"/>
      <c r="L365" s="176"/>
      <c r="M365" s="176"/>
      <c r="N365" s="176"/>
      <c r="O365" s="176"/>
      <c r="P365" s="176"/>
      <c r="Q365" s="176"/>
      <c r="R365" s="176"/>
      <c r="S365" s="176"/>
      <c r="T365" s="176"/>
      <c r="U365" s="176"/>
      <c r="V365" s="176"/>
      <c r="W365" s="176"/>
      <c r="X365" s="176"/>
      <c r="Y365" s="176"/>
      <c r="Z365" s="92"/>
      <c r="AA365" s="83">
        <f t="shared" si="49"/>
        <v>1476</v>
      </c>
      <c r="AB365" s="92"/>
      <c r="AC365" s="83">
        <f t="shared" si="46"/>
        <v>1476</v>
      </c>
      <c r="AD365" s="92"/>
      <c r="AE365" s="91">
        <f t="shared" si="47"/>
        <v>1476</v>
      </c>
    </row>
    <row r="366" spans="1:31" hidden="1">
      <c r="A366" s="210" t="s">
        <v>462</v>
      </c>
      <c r="B366" s="129">
        <v>476</v>
      </c>
      <c r="C366" s="57"/>
      <c r="D366" s="58"/>
      <c r="E366" s="58"/>
      <c r="F366" s="59">
        <f>F370+F371+F367</f>
        <v>14894</v>
      </c>
      <c r="G366" s="59"/>
      <c r="H366" s="92"/>
      <c r="I366" s="92">
        <f t="shared" si="51"/>
        <v>14894</v>
      </c>
      <c r="J366" s="176"/>
      <c r="K366" s="176"/>
      <c r="L366" s="176"/>
      <c r="M366" s="176"/>
      <c r="N366" s="176"/>
      <c r="O366" s="176"/>
      <c r="P366" s="176"/>
      <c r="Q366" s="176"/>
      <c r="R366" s="176"/>
      <c r="S366" s="176"/>
      <c r="T366" s="176"/>
      <c r="U366" s="176"/>
      <c r="V366" s="176"/>
      <c r="W366" s="176"/>
      <c r="X366" s="176"/>
      <c r="Y366" s="176"/>
      <c r="Z366" s="92"/>
      <c r="AA366" s="83">
        <f t="shared" si="49"/>
        <v>14894</v>
      </c>
      <c r="AB366" s="92"/>
      <c r="AC366" s="83">
        <f t="shared" si="46"/>
        <v>14894</v>
      </c>
      <c r="AD366" s="92"/>
      <c r="AE366" s="91">
        <f t="shared" si="47"/>
        <v>14894</v>
      </c>
    </row>
    <row r="367" spans="1:31" ht="25.5" hidden="1">
      <c r="A367" s="47" t="s">
        <v>198</v>
      </c>
      <c r="B367" s="129">
        <v>476</v>
      </c>
      <c r="C367" s="58" t="s">
        <v>460</v>
      </c>
      <c r="D367" s="58"/>
      <c r="E367" s="58"/>
      <c r="F367" s="59">
        <f>F368</f>
        <v>1792</v>
      </c>
      <c r="G367" s="59"/>
      <c r="H367" s="92"/>
      <c r="I367" s="92">
        <f t="shared" si="51"/>
        <v>1792</v>
      </c>
      <c r="J367" s="176"/>
      <c r="K367" s="176"/>
      <c r="L367" s="176"/>
      <c r="M367" s="176"/>
      <c r="N367" s="176"/>
      <c r="O367" s="176"/>
      <c r="P367" s="176"/>
      <c r="Q367" s="176"/>
      <c r="R367" s="176"/>
      <c r="S367" s="176"/>
      <c r="T367" s="176"/>
      <c r="U367" s="176"/>
      <c r="V367" s="176"/>
      <c r="W367" s="176"/>
      <c r="X367" s="176"/>
      <c r="Y367" s="176"/>
      <c r="Z367" s="92"/>
      <c r="AA367" s="83">
        <f t="shared" si="49"/>
        <v>1792</v>
      </c>
      <c r="AB367" s="92"/>
      <c r="AC367" s="83">
        <f t="shared" si="46"/>
        <v>1792</v>
      </c>
      <c r="AD367" s="92"/>
      <c r="AE367" s="91">
        <f t="shared" si="47"/>
        <v>1792</v>
      </c>
    </row>
    <row r="368" spans="1:31" ht="25.5" hidden="1">
      <c r="A368" s="49" t="s">
        <v>619</v>
      </c>
      <c r="B368" s="129">
        <v>476</v>
      </c>
      <c r="C368" s="58" t="s">
        <v>460</v>
      </c>
      <c r="D368" s="64" t="s">
        <v>620</v>
      </c>
      <c r="E368" s="58"/>
      <c r="F368" s="59">
        <f>F369</f>
        <v>1792</v>
      </c>
      <c r="G368" s="59"/>
      <c r="H368" s="92"/>
      <c r="I368" s="92">
        <f t="shared" si="51"/>
        <v>1792</v>
      </c>
      <c r="J368" s="176"/>
      <c r="K368" s="176"/>
      <c r="L368" s="176"/>
      <c r="M368" s="176"/>
      <c r="N368" s="176"/>
      <c r="O368" s="176"/>
      <c r="P368" s="176"/>
      <c r="Q368" s="176"/>
      <c r="R368" s="176"/>
      <c r="S368" s="176"/>
      <c r="T368" s="176"/>
      <c r="U368" s="176"/>
      <c r="V368" s="176"/>
      <c r="W368" s="176"/>
      <c r="X368" s="176"/>
      <c r="Y368" s="176"/>
      <c r="Z368" s="92"/>
      <c r="AA368" s="83">
        <f t="shared" si="49"/>
        <v>1792</v>
      </c>
      <c r="AB368" s="92"/>
      <c r="AC368" s="83">
        <f t="shared" si="46"/>
        <v>1792</v>
      </c>
      <c r="AD368" s="92"/>
      <c r="AE368" s="91">
        <f t="shared" si="47"/>
        <v>1792</v>
      </c>
    </row>
    <row r="369" spans="1:31" hidden="1">
      <c r="A369" s="48" t="s">
        <v>457</v>
      </c>
      <c r="B369" s="129">
        <v>476</v>
      </c>
      <c r="C369" s="58" t="s">
        <v>460</v>
      </c>
      <c r="D369" s="64" t="s">
        <v>620</v>
      </c>
      <c r="E369" s="58" t="s">
        <v>455</v>
      </c>
      <c r="F369" s="59">
        <v>1792</v>
      </c>
      <c r="G369" s="59"/>
      <c r="H369" s="92"/>
      <c r="I369" s="92">
        <f t="shared" si="51"/>
        <v>1792</v>
      </c>
      <c r="J369" s="176"/>
      <c r="K369" s="176"/>
      <c r="L369" s="176"/>
      <c r="M369" s="176"/>
      <c r="N369" s="176"/>
      <c r="O369" s="176"/>
      <c r="P369" s="176"/>
      <c r="Q369" s="176"/>
      <c r="R369" s="176"/>
      <c r="S369" s="176"/>
      <c r="T369" s="176"/>
      <c r="U369" s="176"/>
      <c r="V369" s="176"/>
      <c r="W369" s="176"/>
      <c r="X369" s="176"/>
      <c r="Y369" s="176"/>
      <c r="Z369" s="92"/>
      <c r="AA369" s="83">
        <f t="shared" si="49"/>
        <v>1792</v>
      </c>
      <c r="AB369" s="92"/>
      <c r="AC369" s="83">
        <f t="shared" si="46"/>
        <v>1792</v>
      </c>
      <c r="AD369" s="92"/>
      <c r="AE369" s="91">
        <f t="shared" si="47"/>
        <v>1792</v>
      </c>
    </row>
    <row r="370" spans="1:31" hidden="1">
      <c r="A370" s="48" t="s">
        <v>457</v>
      </c>
      <c r="B370" s="129">
        <v>476</v>
      </c>
      <c r="C370" s="57" t="s">
        <v>325</v>
      </c>
      <c r="D370" s="58" t="s">
        <v>452</v>
      </c>
      <c r="E370" s="58" t="s">
        <v>455</v>
      </c>
      <c r="F370" s="59">
        <v>12602</v>
      </c>
      <c r="G370" s="59"/>
      <c r="H370" s="92"/>
      <c r="I370" s="92">
        <f t="shared" si="51"/>
        <v>12602</v>
      </c>
      <c r="J370" s="176"/>
      <c r="K370" s="176"/>
      <c r="L370" s="176"/>
      <c r="M370" s="176"/>
      <c r="N370" s="176"/>
      <c r="O370" s="176"/>
      <c r="P370" s="176"/>
      <c r="Q370" s="176"/>
      <c r="R370" s="176"/>
      <c r="S370" s="176"/>
      <c r="T370" s="176"/>
      <c r="U370" s="176"/>
      <c r="V370" s="176"/>
      <c r="W370" s="176"/>
      <c r="X370" s="176"/>
      <c r="Y370" s="176"/>
      <c r="Z370" s="92"/>
      <c r="AA370" s="83">
        <f t="shared" si="49"/>
        <v>12602</v>
      </c>
      <c r="AB370" s="92"/>
      <c r="AC370" s="83">
        <f t="shared" si="46"/>
        <v>12602</v>
      </c>
      <c r="AD370" s="92"/>
      <c r="AE370" s="91">
        <f t="shared" si="47"/>
        <v>12602</v>
      </c>
    </row>
    <row r="371" spans="1:31" hidden="1">
      <c r="A371" s="48" t="s">
        <v>541</v>
      </c>
      <c r="B371" s="129">
        <v>476</v>
      </c>
      <c r="C371" s="57" t="s">
        <v>325</v>
      </c>
      <c r="D371" s="58" t="s">
        <v>542</v>
      </c>
      <c r="E371" s="58" t="s">
        <v>455</v>
      </c>
      <c r="F371" s="59">
        <v>500</v>
      </c>
      <c r="G371" s="59"/>
      <c r="H371" s="92"/>
      <c r="I371" s="92">
        <f t="shared" si="51"/>
        <v>500</v>
      </c>
      <c r="J371" s="176"/>
      <c r="K371" s="176"/>
      <c r="L371" s="176"/>
      <c r="M371" s="176"/>
      <c r="N371" s="176"/>
      <c r="O371" s="176"/>
      <c r="P371" s="176"/>
      <c r="Q371" s="176"/>
      <c r="R371" s="176"/>
      <c r="S371" s="176"/>
      <c r="T371" s="176"/>
      <c r="U371" s="176"/>
      <c r="V371" s="176"/>
      <c r="W371" s="176"/>
      <c r="X371" s="176"/>
      <c r="Y371" s="176"/>
      <c r="Z371" s="92"/>
      <c r="AA371" s="83">
        <f t="shared" si="49"/>
        <v>500</v>
      </c>
      <c r="AB371" s="92"/>
      <c r="AC371" s="83">
        <f t="shared" si="46"/>
        <v>500</v>
      </c>
      <c r="AD371" s="92"/>
      <c r="AE371" s="91">
        <f t="shared" si="47"/>
        <v>500</v>
      </c>
    </row>
    <row r="372" spans="1:31" ht="27" customHeight="1">
      <c r="A372" s="47" t="s">
        <v>98</v>
      </c>
      <c r="B372" s="82">
        <v>477</v>
      </c>
      <c r="C372" s="57"/>
      <c r="D372" s="64"/>
      <c r="E372" s="64"/>
      <c r="F372" s="139">
        <f>SUM(F373,F382)</f>
        <v>98499</v>
      </c>
      <c r="G372" s="139">
        <f>SUM(G373,G382)</f>
        <v>3123</v>
      </c>
      <c r="H372" s="139">
        <f>SUM(H373,H382)</f>
        <v>1500</v>
      </c>
      <c r="I372" s="91">
        <f>F372+H372+G372</f>
        <v>103122</v>
      </c>
      <c r="J372" s="176"/>
      <c r="K372" s="176"/>
      <c r="L372" s="176"/>
      <c r="M372" s="176"/>
      <c r="N372" s="176"/>
      <c r="O372" s="176"/>
      <c r="P372" s="176"/>
      <c r="Q372" s="176"/>
      <c r="R372" s="176"/>
      <c r="S372" s="176"/>
      <c r="T372" s="176"/>
      <c r="U372" s="176"/>
      <c r="V372" s="176"/>
      <c r="W372" s="176"/>
      <c r="X372" s="176"/>
      <c r="Y372" s="176"/>
      <c r="Z372" s="91">
        <v>40</v>
      </c>
      <c r="AA372" s="83">
        <f t="shared" si="49"/>
        <v>103162</v>
      </c>
      <c r="AB372" s="91"/>
      <c r="AC372" s="83">
        <f t="shared" si="46"/>
        <v>103162</v>
      </c>
      <c r="AD372" s="91">
        <f>AD382</f>
        <v>8899.5</v>
      </c>
      <c r="AE372" s="91">
        <f>AC372+AD372</f>
        <v>112061.5</v>
      </c>
    </row>
    <row r="373" spans="1:31" hidden="1">
      <c r="A373" s="196" t="s">
        <v>162</v>
      </c>
      <c r="B373" s="82">
        <v>477</v>
      </c>
      <c r="C373" s="55" t="s">
        <v>161</v>
      </c>
      <c r="D373" s="64"/>
      <c r="E373" s="64"/>
      <c r="F373" s="139">
        <f t="shared" ref="F373:F375" si="52">SUM(F374)</f>
        <v>28077.7</v>
      </c>
      <c r="G373" s="139"/>
      <c r="H373" s="92"/>
      <c r="I373" s="91">
        <f t="shared" si="51"/>
        <v>28077.7</v>
      </c>
      <c r="J373" s="176"/>
      <c r="K373" s="176"/>
      <c r="L373" s="176"/>
      <c r="M373" s="176"/>
      <c r="N373" s="176"/>
      <c r="O373" s="176"/>
      <c r="P373" s="176"/>
      <c r="Q373" s="176"/>
      <c r="R373" s="176"/>
      <c r="S373" s="176"/>
      <c r="T373" s="176"/>
      <c r="U373" s="176"/>
      <c r="V373" s="176"/>
      <c r="W373" s="176"/>
      <c r="X373" s="176"/>
      <c r="Y373" s="176"/>
      <c r="Z373" s="92"/>
      <c r="AA373" s="83">
        <f t="shared" si="49"/>
        <v>28077.7</v>
      </c>
      <c r="AB373" s="92"/>
      <c r="AC373" s="83">
        <f t="shared" si="46"/>
        <v>28077.7</v>
      </c>
      <c r="AD373" s="92"/>
      <c r="AE373" s="91">
        <f t="shared" ref="AE373:AE420" si="53">AC373+AD373</f>
        <v>28077.7</v>
      </c>
    </row>
    <row r="374" spans="1:31" hidden="1">
      <c r="A374" s="51" t="s">
        <v>287</v>
      </c>
      <c r="B374" s="82">
        <v>477</v>
      </c>
      <c r="C374" s="56" t="s">
        <v>460</v>
      </c>
      <c r="D374" s="118"/>
      <c r="E374" s="118"/>
      <c r="F374" s="139">
        <f t="shared" si="52"/>
        <v>28077.7</v>
      </c>
      <c r="G374" s="139"/>
      <c r="H374" s="92"/>
      <c r="I374" s="91">
        <f t="shared" si="51"/>
        <v>28077.7</v>
      </c>
      <c r="J374" s="176"/>
      <c r="K374" s="176"/>
      <c r="L374" s="176"/>
      <c r="M374" s="176"/>
      <c r="N374" s="176"/>
      <c r="O374" s="176"/>
      <c r="P374" s="176"/>
      <c r="Q374" s="176"/>
      <c r="R374" s="176"/>
      <c r="S374" s="176"/>
      <c r="T374" s="176"/>
      <c r="U374" s="176"/>
      <c r="V374" s="176"/>
      <c r="W374" s="176"/>
      <c r="X374" s="176"/>
      <c r="Y374" s="176"/>
      <c r="Z374" s="92"/>
      <c r="AA374" s="83">
        <f t="shared" si="49"/>
        <v>28077.7</v>
      </c>
      <c r="AB374" s="92"/>
      <c r="AC374" s="83">
        <f t="shared" si="46"/>
        <v>28077.7</v>
      </c>
      <c r="AD374" s="92"/>
      <c r="AE374" s="91">
        <f t="shared" si="53"/>
        <v>28077.7</v>
      </c>
    </row>
    <row r="375" spans="1:31" ht="38.25" hidden="1">
      <c r="A375" s="51" t="s">
        <v>657</v>
      </c>
      <c r="B375" s="82">
        <v>477</v>
      </c>
      <c r="C375" s="56" t="s">
        <v>460</v>
      </c>
      <c r="D375" s="118" t="s">
        <v>339</v>
      </c>
      <c r="E375" s="64"/>
      <c r="F375" s="139">
        <f t="shared" si="52"/>
        <v>28077.7</v>
      </c>
      <c r="G375" s="139"/>
      <c r="H375" s="92"/>
      <c r="I375" s="91">
        <f t="shared" si="51"/>
        <v>28077.7</v>
      </c>
      <c r="J375" s="176"/>
      <c r="K375" s="176"/>
      <c r="L375" s="176"/>
      <c r="M375" s="176"/>
      <c r="N375" s="176"/>
      <c r="O375" s="176"/>
      <c r="P375" s="176"/>
      <c r="Q375" s="176"/>
      <c r="R375" s="176"/>
      <c r="S375" s="176"/>
      <c r="T375" s="176"/>
      <c r="U375" s="176"/>
      <c r="V375" s="176"/>
      <c r="W375" s="176"/>
      <c r="X375" s="176"/>
      <c r="Y375" s="176"/>
      <c r="Z375" s="92"/>
      <c r="AA375" s="83">
        <f t="shared" si="49"/>
        <v>28077.7</v>
      </c>
      <c r="AB375" s="92"/>
      <c r="AC375" s="83">
        <f t="shared" si="46"/>
        <v>28077.7</v>
      </c>
      <c r="AD375" s="92"/>
      <c r="AE375" s="91">
        <f t="shared" si="53"/>
        <v>28077.7</v>
      </c>
    </row>
    <row r="376" spans="1:31" ht="38.25" hidden="1">
      <c r="A376" s="51" t="s">
        <v>5</v>
      </c>
      <c r="B376" s="82">
        <v>477</v>
      </c>
      <c r="C376" s="56" t="s">
        <v>460</v>
      </c>
      <c r="D376" s="118" t="s">
        <v>340</v>
      </c>
      <c r="E376" s="118"/>
      <c r="F376" s="139">
        <f>F377</f>
        <v>28077.7</v>
      </c>
      <c r="G376" s="139"/>
      <c r="H376" s="92"/>
      <c r="I376" s="91">
        <f t="shared" si="51"/>
        <v>28077.7</v>
      </c>
      <c r="J376" s="176"/>
      <c r="K376" s="176"/>
      <c r="L376" s="176"/>
      <c r="M376" s="176"/>
      <c r="N376" s="176"/>
      <c r="O376" s="176"/>
      <c r="P376" s="176"/>
      <c r="Q376" s="176"/>
      <c r="R376" s="176"/>
      <c r="S376" s="176"/>
      <c r="T376" s="176"/>
      <c r="U376" s="176"/>
      <c r="V376" s="176"/>
      <c r="W376" s="176"/>
      <c r="X376" s="176"/>
      <c r="Y376" s="176"/>
      <c r="Z376" s="92"/>
      <c r="AA376" s="83">
        <f t="shared" si="49"/>
        <v>28077.7</v>
      </c>
      <c r="AB376" s="92"/>
      <c r="AC376" s="83">
        <f t="shared" si="46"/>
        <v>28077.7</v>
      </c>
      <c r="AD376" s="92"/>
      <c r="AE376" s="91">
        <f t="shared" si="53"/>
        <v>28077.7</v>
      </c>
    </row>
    <row r="377" spans="1:31" hidden="1">
      <c r="A377" s="195" t="s">
        <v>435</v>
      </c>
      <c r="B377" s="121">
        <v>477</v>
      </c>
      <c r="C377" s="58" t="s">
        <v>460</v>
      </c>
      <c r="D377" s="64" t="s">
        <v>436</v>
      </c>
      <c r="E377" s="64"/>
      <c r="F377" s="140">
        <f>F378+F380+F381</f>
        <v>28077.7</v>
      </c>
      <c r="G377" s="140"/>
      <c r="H377" s="92"/>
      <c r="I377" s="92">
        <f t="shared" si="51"/>
        <v>28077.7</v>
      </c>
      <c r="J377" s="176"/>
      <c r="K377" s="176"/>
      <c r="L377" s="176"/>
      <c r="M377" s="176"/>
      <c r="N377" s="176"/>
      <c r="O377" s="176"/>
      <c r="P377" s="176"/>
      <c r="Q377" s="176"/>
      <c r="R377" s="176"/>
      <c r="S377" s="176"/>
      <c r="T377" s="176"/>
      <c r="U377" s="176"/>
      <c r="V377" s="176"/>
      <c r="W377" s="176"/>
      <c r="X377" s="176"/>
      <c r="Y377" s="176"/>
      <c r="Z377" s="92"/>
      <c r="AA377" s="83">
        <f t="shared" si="49"/>
        <v>28077.7</v>
      </c>
      <c r="AB377" s="92"/>
      <c r="AC377" s="83">
        <f t="shared" si="46"/>
        <v>28077.7</v>
      </c>
      <c r="AD377" s="92"/>
      <c r="AE377" s="91">
        <f t="shared" si="53"/>
        <v>28077.7</v>
      </c>
    </row>
    <row r="378" spans="1:31" ht="25.5" hidden="1">
      <c r="A378" s="49" t="s">
        <v>6</v>
      </c>
      <c r="B378" s="121">
        <v>477</v>
      </c>
      <c r="C378" s="58" t="s">
        <v>460</v>
      </c>
      <c r="D378" s="64" t="s">
        <v>437</v>
      </c>
      <c r="E378" s="118"/>
      <c r="F378" s="140">
        <f>SUM(F379)</f>
        <v>20867</v>
      </c>
      <c r="G378" s="140"/>
      <c r="H378" s="92"/>
      <c r="I378" s="92">
        <f t="shared" si="51"/>
        <v>20867</v>
      </c>
      <c r="J378" s="176"/>
      <c r="K378" s="176"/>
      <c r="L378" s="176"/>
      <c r="M378" s="176"/>
      <c r="N378" s="176"/>
      <c r="O378" s="176"/>
      <c r="P378" s="176"/>
      <c r="Q378" s="176"/>
      <c r="R378" s="176"/>
      <c r="S378" s="176"/>
      <c r="T378" s="176"/>
      <c r="U378" s="176"/>
      <c r="V378" s="176"/>
      <c r="W378" s="176"/>
      <c r="X378" s="176"/>
      <c r="Y378" s="176"/>
      <c r="Z378" s="92"/>
      <c r="AA378" s="83">
        <f t="shared" si="49"/>
        <v>20867</v>
      </c>
      <c r="AB378" s="92"/>
      <c r="AC378" s="83">
        <f t="shared" si="46"/>
        <v>20867</v>
      </c>
      <c r="AD378" s="92"/>
      <c r="AE378" s="91">
        <f t="shared" si="53"/>
        <v>20867</v>
      </c>
    </row>
    <row r="379" spans="1:31" hidden="1">
      <c r="A379" s="49" t="s">
        <v>144</v>
      </c>
      <c r="B379" s="121">
        <v>477</v>
      </c>
      <c r="C379" s="58" t="s">
        <v>460</v>
      </c>
      <c r="D379" s="64" t="s">
        <v>437</v>
      </c>
      <c r="E379" s="64" t="s">
        <v>143</v>
      </c>
      <c r="F379" s="140">
        <v>20867</v>
      </c>
      <c r="G379" s="140"/>
      <c r="H379" s="92"/>
      <c r="I379" s="92">
        <f t="shared" si="51"/>
        <v>20867</v>
      </c>
      <c r="J379" s="176"/>
      <c r="K379" s="176"/>
      <c r="L379" s="176"/>
      <c r="M379" s="176"/>
      <c r="N379" s="176"/>
      <c r="O379" s="176"/>
      <c r="P379" s="176"/>
      <c r="Q379" s="176"/>
      <c r="R379" s="176"/>
      <c r="S379" s="176"/>
      <c r="T379" s="176"/>
      <c r="U379" s="176"/>
      <c r="V379" s="176"/>
      <c r="W379" s="176"/>
      <c r="X379" s="176"/>
      <c r="Y379" s="176"/>
      <c r="Z379" s="92"/>
      <c r="AA379" s="83">
        <f t="shared" si="49"/>
        <v>20867</v>
      </c>
      <c r="AB379" s="92"/>
      <c r="AC379" s="83">
        <f t="shared" si="46"/>
        <v>20867</v>
      </c>
      <c r="AD379" s="92"/>
      <c r="AE379" s="91">
        <f t="shared" si="53"/>
        <v>20867</v>
      </c>
    </row>
    <row r="380" spans="1:31" hidden="1">
      <c r="A380" s="49" t="s">
        <v>629</v>
      </c>
      <c r="B380" s="121">
        <v>477</v>
      </c>
      <c r="C380" s="58" t="s">
        <v>460</v>
      </c>
      <c r="D380" s="64" t="s">
        <v>777</v>
      </c>
      <c r="E380" s="64" t="s">
        <v>587</v>
      </c>
      <c r="F380" s="141">
        <v>7209.7</v>
      </c>
      <c r="G380" s="141"/>
      <c r="H380" s="92"/>
      <c r="I380" s="92">
        <f t="shared" si="51"/>
        <v>7209.7</v>
      </c>
      <c r="J380" s="176"/>
      <c r="K380" s="176"/>
      <c r="L380" s="176"/>
      <c r="M380" s="176"/>
      <c r="N380" s="176"/>
      <c r="O380" s="176"/>
      <c r="P380" s="176"/>
      <c r="Q380" s="176"/>
      <c r="R380" s="176"/>
      <c r="S380" s="176"/>
      <c r="T380" s="176"/>
      <c r="U380" s="176"/>
      <c r="V380" s="176"/>
      <c r="W380" s="176"/>
      <c r="X380" s="176"/>
      <c r="Y380" s="176"/>
      <c r="Z380" s="92"/>
      <c r="AA380" s="83">
        <f t="shared" si="49"/>
        <v>7209.7</v>
      </c>
      <c r="AB380" s="92"/>
      <c r="AC380" s="83">
        <f t="shared" si="46"/>
        <v>7209.7</v>
      </c>
      <c r="AD380" s="92"/>
      <c r="AE380" s="91">
        <f t="shared" si="53"/>
        <v>7209.7</v>
      </c>
    </row>
    <row r="381" spans="1:31" hidden="1">
      <c r="A381" s="49" t="s">
        <v>585</v>
      </c>
      <c r="B381" s="121">
        <v>477</v>
      </c>
      <c r="C381" s="58" t="s">
        <v>460</v>
      </c>
      <c r="D381" s="64" t="s">
        <v>778</v>
      </c>
      <c r="E381" s="64" t="s">
        <v>587</v>
      </c>
      <c r="F381" s="140">
        <v>1</v>
      </c>
      <c r="G381" s="140"/>
      <c r="H381" s="92"/>
      <c r="I381" s="92">
        <f t="shared" si="51"/>
        <v>1</v>
      </c>
      <c r="J381" s="176"/>
      <c r="K381" s="176"/>
      <c r="L381" s="176"/>
      <c r="M381" s="176"/>
      <c r="N381" s="176"/>
      <c r="O381" s="176"/>
      <c r="P381" s="176"/>
      <c r="Q381" s="176"/>
      <c r="R381" s="176"/>
      <c r="S381" s="176"/>
      <c r="T381" s="176"/>
      <c r="U381" s="176"/>
      <c r="V381" s="176"/>
      <c r="W381" s="176"/>
      <c r="X381" s="176"/>
      <c r="Y381" s="176"/>
      <c r="Z381" s="92"/>
      <c r="AA381" s="83">
        <f t="shared" si="49"/>
        <v>1</v>
      </c>
      <c r="AB381" s="92"/>
      <c r="AC381" s="83">
        <f t="shared" si="46"/>
        <v>1</v>
      </c>
      <c r="AD381" s="92"/>
      <c r="AE381" s="91">
        <f t="shared" si="53"/>
        <v>1</v>
      </c>
    </row>
    <row r="382" spans="1:31" ht="26.25" customHeight="1">
      <c r="A382" s="47" t="s">
        <v>99</v>
      </c>
      <c r="B382" s="82">
        <v>477</v>
      </c>
      <c r="C382" s="55" t="s">
        <v>100</v>
      </c>
      <c r="D382" s="118"/>
      <c r="E382" s="118"/>
      <c r="F382" s="139">
        <f>SUM(F383,F408)</f>
        <v>70421.3</v>
      </c>
      <c r="G382" s="139">
        <f>SUM(G383,G408)</f>
        <v>3123</v>
      </c>
      <c r="H382" s="139">
        <f>SUM(H383,H408)</f>
        <v>1500</v>
      </c>
      <c r="I382" s="91">
        <f>F382+H382+G382</f>
        <v>75044.3</v>
      </c>
      <c r="J382" s="176"/>
      <c r="K382" s="176"/>
      <c r="L382" s="176"/>
      <c r="M382" s="176"/>
      <c r="N382" s="176"/>
      <c r="O382" s="176"/>
      <c r="P382" s="176"/>
      <c r="Q382" s="176"/>
      <c r="R382" s="176"/>
      <c r="S382" s="176"/>
      <c r="T382" s="176"/>
      <c r="U382" s="176"/>
      <c r="V382" s="176"/>
      <c r="W382" s="176"/>
      <c r="X382" s="176"/>
      <c r="Y382" s="176"/>
      <c r="Z382" s="91">
        <f>Z408</f>
        <v>40</v>
      </c>
      <c r="AA382" s="83">
        <f t="shared" si="49"/>
        <v>75084.3</v>
      </c>
      <c r="AB382" s="91"/>
      <c r="AC382" s="83">
        <f t="shared" si="46"/>
        <v>75084.3</v>
      </c>
      <c r="AD382" s="91">
        <f>AD383+AD408</f>
        <v>8899.5</v>
      </c>
      <c r="AE382" s="91">
        <f t="shared" si="53"/>
        <v>83983.8</v>
      </c>
    </row>
    <row r="383" spans="1:31" ht="27" customHeight="1">
      <c r="A383" s="47" t="s">
        <v>285</v>
      </c>
      <c r="B383" s="82">
        <v>477</v>
      </c>
      <c r="C383" s="55" t="s">
        <v>101</v>
      </c>
      <c r="D383" s="56"/>
      <c r="E383" s="56"/>
      <c r="F383" s="83">
        <f>SUM(F384)</f>
        <v>62771.3</v>
      </c>
      <c r="G383" s="83">
        <f>SUM(G384)</f>
        <v>3123</v>
      </c>
      <c r="H383" s="83">
        <f>SUM(H384)</f>
        <v>1500</v>
      </c>
      <c r="I383" s="91">
        <f t="shared" ref="I383:I401" si="54">F383+H383+G383</f>
        <v>67394.3</v>
      </c>
      <c r="J383" s="176"/>
      <c r="K383" s="176"/>
      <c r="L383" s="176"/>
      <c r="M383" s="176"/>
      <c r="N383" s="176"/>
      <c r="O383" s="176"/>
      <c r="P383" s="176"/>
      <c r="Q383" s="176"/>
      <c r="R383" s="176"/>
      <c r="S383" s="176"/>
      <c r="T383" s="176"/>
      <c r="U383" s="176"/>
      <c r="V383" s="176"/>
      <c r="W383" s="176"/>
      <c r="X383" s="176"/>
      <c r="Y383" s="176"/>
      <c r="Z383" s="92"/>
      <c r="AA383" s="83">
        <f t="shared" si="49"/>
        <v>67394.3</v>
      </c>
      <c r="AB383" s="92"/>
      <c r="AC383" s="83">
        <f t="shared" si="46"/>
        <v>67394.3</v>
      </c>
      <c r="AD383" s="92">
        <f>AD384</f>
        <v>8840.9</v>
      </c>
      <c r="AE383" s="91">
        <f t="shared" si="53"/>
        <v>76235.199999999997</v>
      </c>
    </row>
    <row r="384" spans="1:31" ht="38.25">
      <c r="A384" s="51" t="s">
        <v>7</v>
      </c>
      <c r="B384" s="82">
        <v>477</v>
      </c>
      <c r="C384" s="55" t="s">
        <v>101</v>
      </c>
      <c r="D384" s="56" t="s">
        <v>350</v>
      </c>
      <c r="E384" s="56"/>
      <c r="F384" s="83">
        <f>SUM(F385,F395,F402)</f>
        <v>62771.3</v>
      </c>
      <c r="G384" s="83">
        <f>SUM(G385,G395,G402)</f>
        <v>3123</v>
      </c>
      <c r="H384" s="83">
        <f>SUM(H385,H395,H402)</f>
        <v>1500</v>
      </c>
      <c r="I384" s="91">
        <f t="shared" si="54"/>
        <v>67394.3</v>
      </c>
      <c r="J384" s="176"/>
      <c r="K384" s="176"/>
      <c r="L384" s="176"/>
      <c r="M384" s="176"/>
      <c r="N384" s="176"/>
      <c r="O384" s="176"/>
      <c r="P384" s="176"/>
      <c r="Q384" s="176"/>
      <c r="R384" s="176"/>
      <c r="S384" s="176"/>
      <c r="T384" s="176"/>
      <c r="U384" s="176"/>
      <c r="V384" s="176"/>
      <c r="W384" s="176"/>
      <c r="X384" s="176"/>
      <c r="Y384" s="176"/>
      <c r="Z384" s="92"/>
      <c r="AA384" s="83">
        <f t="shared" si="49"/>
        <v>67394.3</v>
      </c>
      <c r="AB384" s="92"/>
      <c r="AC384" s="83">
        <f t="shared" si="46"/>
        <v>67394.3</v>
      </c>
      <c r="AD384" s="92">
        <f>AD390+AD395</f>
        <v>8840.9</v>
      </c>
      <c r="AE384" s="91">
        <f t="shared" si="53"/>
        <v>76235.199999999997</v>
      </c>
    </row>
    <row r="385" spans="1:31" ht="25.5">
      <c r="A385" s="49" t="s">
        <v>432</v>
      </c>
      <c r="B385" s="121">
        <v>477</v>
      </c>
      <c r="C385" s="57" t="s">
        <v>101</v>
      </c>
      <c r="D385" s="58" t="s">
        <v>426</v>
      </c>
      <c r="E385" s="56"/>
      <c r="F385" s="59">
        <f>F386+F388+F390</f>
        <v>35878.800000000003</v>
      </c>
      <c r="G385" s="59">
        <f>G386+G388+G390</f>
        <v>3123</v>
      </c>
      <c r="H385" s="59">
        <f>H386+H388+H390</f>
        <v>700</v>
      </c>
      <c r="I385" s="91">
        <f t="shared" si="54"/>
        <v>39701.800000000003</v>
      </c>
      <c r="J385" s="176"/>
      <c r="K385" s="176"/>
      <c r="L385" s="176"/>
      <c r="M385" s="176"/>
      <c r="N385" s="176"/>
      <c r="O385" s="176"/>
      <c r="P385" s="176"/>
      <c r="Q385" s="176"/>
      <c r="R385" s="176"/>
      <c r="S385" s="176"/>
      <c r="T385" s="176"/>
      <c r="U385" s="176"/>
      <c r="V385" s="176"/>
      <c r="W385" s="176"/>
      <c r="X385" s="176"/>
      <c r="Y385" s="176"/>
      <c r="Z385" s="92"/>
      <c r="AA385" s="83">
        <f t="shared" si="49"/>
        <v>39701.800000000003</v>
      </c>
      <c r="AB385" s="92"/>
      <c r="AC385" s="83">
        <f t="shared" si="46"/>
        <v>39701.800000000003</v>
      </c>
      <c r="AD385" s="92"/>
      <c r="AE385" s="91">
        <f t="shared" si="53"/>
        <v>39701.800000000003</v>
      </c>
    </row>
    <row r="386" spans="1:31" ht="38.25">
      <c r="A386" s="194" t="s">
        <v>273</v>
      </c>
      <c r="B386" s="82">
        <v>477</v>
      </c>
      <c r="C386" s="55" t="s">
        <v>101</v>
      </c>
      <c r="D386" s="56" t="s">
        <v>433</v>
      </c>
      <c r="E386" s="56"/>
      <c r="F386" s="83">
        <f>SUM(F387)</f>
        <v>27019</v>
      </c>
      <c r="G386" s="83">
        <f>SUM(G387)</f>
        <v>3123</v>
      </c>
      <c r="H386" s="92"/>
      <c r="I386" s="91">
        <f t="shared" si="54"/>
        <v>30142</v>
      </c>
      <c r="J386" s="176"/>
      <c r="K386" s="176"/>
      <c r="L386" s="176"/>
      <c r="M386" s="176"/>
      <c r="N386" s="176"/>
      <c r="O386" s="176"/>
      <c r="P386" s="176"/>
      <c r="Q386" s="176"/>
      <c r="R386" s="176"/>
      <c r="S386" s="176"/>
      <c r="T386" s="176"/>
      <c r="U386" s="176"/>
      <c r="V386" s="176"/>
      <c r="W386" s="176"/>
      <c r="X386" s="176"/>
      <c r="Y386" s="176"/>
      <c r="Z386" s="92"/>
      <c r="AA386" s="83">
        <f t="shared" si="49"/>
        <v>30142</v>
      </c>
      <c r="AB386" s="92"/>
      <c r="AC386" s="83">
        <f t="shared" si="46"/>
        <v>30142</v>
      </c>
      <c r="AD386" s="92"/>
      <c r="AE386" s="91">
        <f t="shared" si="53"/>
        <v>30142</v>
      </c>
    </row>
    <row r="387" spans="1:31" ht="24.75" customHeight="1">
      <c r="A387" s="49" t="s">
        <v>144</v>
      </c>
      <c r="B387" s="121">
        <v>477</v>
      </c>
      <c r="C387" s="57" t="s">
        <v>101</v>
      </c>
      <c r="D387" s="58" t="s">
        <v>433</v>
      </c>
      <c r="E387" s="58" t="s">
        <v>143</v>
      </c>
      <c r="F387" s="84">
        <v>27019</v>
      </c>
      <c r="G387" s="84">
        <v>3123</v>
      </c>
      <c r="H387" s="92"/>
      <c r="I387" s="91">
        <f t="shared" si="54"/>
        <v>30142</v>
      </c>
      <c r="J387" s="176"/>
      <c r="K387" s="176"/>
      <c r="L387" s="176"/>
      <c r="M387" s="176"/>
      <c r="N387" s="176"/>
      <c r="O387" s="176"/>
      <c r="P387" s="176"/>
      <c r="Q387" s="176"/>
      <c r="R387" s="176"/>
      <c r="S387" s="176"/>
      <c r="T387" s="176"/>
      <c r="U387" s="176"/>
      <c r="V387" s="176"/>
      <c r="W387" s="176"/>
      <c r="X387" s="176"/>
      <c r="Y387" s="176"/>
      <c r="Z387" s="92"/>
      <c r="AA387" s="83">
        <f t="shared" si="49"/>
        <v>30142</v>
      </c>
      <c r="AB387" s="92"/>
      <c r="AC387" s="83">
        <f t="shared" si="46"/>
        <v>30142</v>
      </c>
      <c r="AD387" s="92"/>
      <c r="AE387" s="91">
        <f t="shared" si="53"/>
        <v>30142</v>
      </c>
    </row>
    <row r="388" spans="1:31" ht="25.5">
      <c r="A388" s="51" t="s">
        <v>8</v>
      </c>
      <c r="B388" s="82">
        <v>477</v>
      </c>
      <c r="C388" s="55" t="s">
        <v>101</v>
      </c>
      <c r="D388" s="56" t="s">
        <v>434</v>
      </c>
      <c r="E388" s="56"/>
      <c r="F388" s="83">
        <f>F389</f>
        <v>8000</v>
      </c>
      <c r="G388" s="83"/>
      <c r="H388" s="92">
        <f>H389</f>
        <v>693</v>
      </c>
      <c r="I388" s="92">
        <f t="shared" si="54"/>
        <v>8693</v>
      </c>
      <c r="J388" s="176"/>
      <c r="K388" s="176"/>
      <c r="L388" s="176"/>
      <c r="M388" s="176"/>
      <c r="N388" s="176"/>
      <c r="O388" s="176"/>
      <c r="P388" s="176"/>
      <c r="Q388" s="176"/>
      <c r="R388" s="176"/>
      <c r="S388" s="176"/>
      <c r="T388" s="176"/>
      <c r="U388" s="176"/>
      <c r="V388" s="176"/>
      <c r="W388" s="176"/>
      <c r="X388" s="176"/>
      <c r="Y388" s="176"/>
      <c r="Z388" s="92"/>
      <c r="AA388" s="83">
        <f t="shared" si="49"/>
        <v>8693</v>
      </c>
      <c r="AB388" s="92"/>
      <c r="AC388" s="83">
        <f t="shared" si="46"/>
        <v>8693</v>
      </c>
      <c r="AD388" s="92"/>
      <c r="AE388" s="91">
        <f t="shared" si="53"/>
        <v>8693</v>
      </c>
    </row>
    <row r="389" spans="1:31" ht="18" customHeight="1">
      <c r="A389" s="49" t="s">
        <v>144</v>
      </c>
      <c r="B389" s="121">
        <v>477</v>
      </c>
      <c r="C389" s="57" t="s">
        <v>101</v>
      </c>
      <c r="D389" s="58" t="s">
        <v>434</v>
      </c>
      <c r="E389" s="58" t="s">
        <v>520</v>
      </c>
      <c r="F389" s="59">
        <v>8000</v>
      </c>
      <c r="G389" s="59"/>
      <c r="H389" s="92">
        <v>693</v>
      </c>
      <c r="I389" s="92">
        <f t="shared" si="54"/>
        <v>8693</v>
      </c>
      <c r="J389" s="176"/>
      <c r="K389" s="176"/>
      <c r="L389" s="176"/>
      <c r="M389" s="176"/>
      <c r="N389" s="176"/>
      <c r="O389" s="176"/>
      <c r="P389" s="176"/>
      <c r="Q389" s="176"/>
      <c r="R389" s="176"/>
      <c r="S389" s="176"/>
      <c r="T389" s="176"/>
      <c r="U389" s="176"/>
      <c r="V389" s="176"/>
      <c r="W389" s="176"/>
      <c r="X389" s="176"/>
      <c r="Y389" s="176"/>
      <c r="Z389" s="92"/>
      <c r="AA389" s="83">
        <f t="shared" si="49"/>
        <v>8693</v>
      </c>
      <c r="AB389" s="92"/>
      <c r="AC389" s="83">
        <f t="shared" si="46"/>
        <v>8693</v>
      </c>
      <c r="AD389" s="92"/>
      <c r="AE389" s="91">
        <f t="shared" si="53"/>
        <v>8693</v>
      </c>
    </row>
    <row r="390" spans="1:31" ht="18" customHeight="1">
      <c r="A390" s="49" t="s">
        <v>616</v>
      </c>
      <c r="B390" s="121">
        <v>477</v>
      </c>
      <c r="C390" s="57" t="s">
        <v>101</v>
      </c>
      <c r="D390" s="58"/>
      <c r="E390" s="58"/>
      <c r="F390" s="59">
        <f>F391+F392+F393+F394</f>
        <v>859.8</v>
      </c>
      <c r="G390" s="59"/>
      <c r="H390" s="92">
        <f>H394</f>
        <v>7</v>
      </c>
      <c r="I390" s="92">
        <f t="shared" si="54"/>
        <v>866.8</v>
      </c>
      <c r="J390" s="176"/>
      <c r="K390" s="176"/>
      <c r="L390" s="176"/>
      <c r="M390" s="176"/>
      <c r="N390" s="176"/>
      <c r="O390" s="176"/>
      <c r="P390" s="176"/>
      <c r="Q390" s="176"/>
      <c r="R390" s="176"/>
      <c r="S390" s="176"/>
      <c r="T390" s="176"/>
      <c r="U390" s="176"/>
      <c r="V390" s="176"/>
      <c r="W390" s="176"/>
      <c r="X390" s="176"/>
      <c r="Y390" s="176"/>
      <c r="Z390" s="92"/>
      <c r="AA390" s="83">
        <f t="shared" si="49"/>
        <v>866.8</v>
      </c>
      <c r="AB390" s="92"/>
      <c r="AC390" s="83">
        <f t="shared" si="46"/>
        <v>866.8</v>
      </c>
      <c r="AD390" s="92">
        <f>AD391+AD392</f>
        <v>108.5</v>
      </c>
      <c r="AE390" s="91">
        <f t="shared" si="53"/>
        <v>975.3</v>
      </c>
    </row>
    <row r="391" spans="1:31">
      <c r="A391" s="49" t="s">
        <v>791</v>
      </c>
      <c r="B391" s="121">
        <v>477</v>
      </c>
      <c r="C391" s="57" t="s">
        <v>101</v>
      </c>
      <c r="D391" s="58" t="s">
        <v>793</v>
      </c>
      <c r="E391" s="58" t="s">
        <v>587</v>
      </c>
      <c r="F391" s="84"/>
      <c r="G391" s="84"/>
      <c r="H391" s="92"/>
      <c r="I391" s="92">
        <f t="shared" si="54"/>
        <v>0</v>
      </c>
      <c r="J391" s="176"/>
      <c r="K391" s="176"/>
      <c r="L391" s="176"/>
      <c r="M391" s="176"/>
      <c r="N391" s="176"/>
      <c r="O391" s="176"/>
      <c r="P391" s="176"/>
      <c r="Q391" s="176"/>
      <c r="R391" s="176"/>
      <c r="S391" s="176"/>
      <c r="T391" s="176"/>
      <c r="U391" s="176"/>
      <c r="V391" s="176"/>
      <c r="W391" s="176"/>
      <c r="X391" s="176"/>
      <c r="Y391" s="176"/>
      <c r="Z391" s="92"/>
      <c r="AA391" s="83">
        <f t="shared" si="49"/>
        <v>0</v>
      </c>
      <c r="AB391" s="92"/>
      <c r="AC391" s="83">
        <f t="shared" si="46"/>
        <v>0</v>
      </c>
      <c r="AD391" s="92">
        <v>107.5</v>
      </c>
      <c r="AE391" s="91">
        <f t="shared" si="53"/>
        <v>107.5</v>
      </c>
    </row>
    <row r="392" spans="1:31">
      <c r="A392" s="49" t="s">
        <v>792</v>
      </c>
      <c r="B392" s="121">
        <v>477</v>
      </c>
      <c r="C392" s="57" t="s">
        <v>101</v>
      </c>
      <c r="D392" s="58" t="s">
        <v>793</v>
      </c>
      <c r="E392" s="58" t="s">
        <v>587</v>
      </c>
      <c r="F392" s="59"/>
      <c r="G392" s="59"/>
      <c r="H392" s="92"/>
      <c r="I392" s="92">
        <f t="shared" si="54"/>
        <v>0</v>
      </c>
      <c r="J392" s="176"/>
      <c r="K392" s="176"/>
      <c r="L392" s="176"/>
      <c r="M392" s="176"/>
      <c r="N392" s="176"/>
      <c r="O392" s="176"/>
      <c r="P392" s="176"/>
      <c r="Q392" s="176"/>
      <c r="R392" s="176"/>
      <c r="S392" s="176"/>
      <c r="T392" s="176"/>
      <c r="U392" s="176"/>
      <c r="V392" s="176"/>
      <c r="W392" s="176"/>
      <c r="X392" s="176"/>
      <c r="Y392" s="176"/>
      <c r="Z392" s="92"/>
      <c r="AA392" s="83">
        <f t="shared" si="49"/>
        <v>0</v>
      </c>
      <c r="AB392" s="92"/>
      <c r="AC392" s="83">
        <f t="shared" si="46"/>
        <v>0</v>
      </c>
      <c r="AD392" s="92">
        <v>1</v>
      </c>
      <c r="AE392" s="91">
        <f t="shared" si="53"/>
        <v>1</v>
      </c>
    </row>
    <row r="393" spans="1:31" ht="16.5" customHeight="1">
      <c r="A393" s="49" t="s">
        <v>629</v>
      </c>
      <c r="B393" s="121">
        <v>477</v>
      </c>
      <c r="C393" s="57" t="s">
        <v>101</v>
      </c>
      <c r="D393" s="58" t="s">
        <v>623</v>
      </c>
      <c r="E393" s="58" t="s">
        <v>587</v>
      </c>
      <c r="F393" s="59">
        <v>858.8</v>
      </c>
      <c r="G393" s="59"/>
      <c r="H393" s="92"/>
      <c r="I393" s="92">
        <f t="shared" si="54"/>
        <v>858.8</v>
      </c>
      <c r="J393" s="176"/>
      <c r="K393" s="176"/>
      <c r="L393" s="176"/>
      <c r="M393" s="176"/>
      <c r="N393" s="176"/>
      <c r="O393" s="176"/>
      <c r="P393" s="176"/>
      <c r="Q393" s="176"/>
      <c r="R393" s="176"/>
      <c r="S393" s="176"/>
      <c r="T393" s="176"/>
      <c r="U393" s="176"/>
      <c r="V393" s="176"/>
      <c r="W393" s="176"/>
      <c r="X393" s="176"/>
      <c r="Y393" s="176"/>
      <c r="Z393" s="92"/>
      <c r="AA393" s="83">
        <f t="shared" si="49"/>
        <v>858.8</v>
      </c>
      <c r="AB393" s="92"/>
      <c r="AC393" s="83">
        <f t="shared" si="46"/>
        <v>858.8</v>
      </c>
      <c r="AD393" s="92"/>
      <c r="AE393" s="91">
        <f t="shared" si="53"/>
        <v>858.8</v>
      </c>
    </row>
    <row r="394" spans="1:31" ht="17.25" customHeight="1">
      <c r="A394" s="49" t="s">
        <v>585</v>
      </c>
      <c r="B394" s="121">
        <v>477</v>
      </c>
      <c r="C394" s="57" t="s">
        <v>101</v>
      </c>
      <c r="D394" s="64" t="s">
        <v>624</v>
      </c>
      <c r="E394" s="58" t="s">
        <v>587</v>
      </c>
      <c r="F394" s="59">
        <v>1</v>
      </c>
      <c r="G394" s="59"/>
      <c r="H394" s="92">
        <v>7</v>
      </c>
      <c r="I394" s="92">
        <f t="shared" si="54"/>
        <v>8</v>
      </c>
      <c r="J394" s="176"/>
      <c r="K394" s="176"/>
      <c r="L394" s="176"/>
      <c r="M394" s="176"/>
      <c r="N394" s="176"/>
      <c r="O394" s="176"/>
      <c r="P394" s="176"/>
      <c r="Q394" s="176"/>
      <c r="R394" s="176"/>
      <c r="S394" s="176"/>
      <c r="T394" s="176"/>
      <c r="U394" s="176"/>
      <c r="V394" s="176"/>
      <c r="W394" s="176"/>
      <c r="X394" s="176"/>
      <c r="Y394" s="176"/>
      <c r="Z394" s="92"/>
      <c r="AA394" s="83">
        <f t="shared" si="49"/>
        <v>8</v>
      </c>
      <c r="AB394" s="92"/>
      <c r="AC394" s="83">
        <f t="shared" si="46"/>
        <v>8</v>
      </c>
      <c r="AD394" s="92"/>
      <c r="AE394" s="91">
        <f t="shared" si="53"/>
        <v>8</v>
      </c>
    </row>
    <row r="395" spans="1:31">
      <c r="A395" s="51" t="s">
        <v>431</v>
      </c>
      <c r="B395" s="82">
        <v>477</v>
      </c>
      <c r="C395" s="55" t="s">
        <v>101</v>
      </c>
      <c r="D395" s="118" t="s">
        <v>427</v>
      </c>
      <c r="E395" s="58"/>
      <c r="F395" s="83">
        <f>SUM(F396)+F400+F401</f>
        <v>7494.9</v>
      </c>
      <c r="G395" s="83"/>
      <c r="H395" s="92"/>
      <c r="I395" s="91">
        <f t="shared" si="54"/>
        <v>7494.9</v>
      </c>
      <c r="J395" s="177"/>
      <c r="K395" s="177"/>
      <c r="L395" s="177"/>
      <c r="M395" s="177"/>
      <c r="N395" s="177"/>
      <c r="O395" s="177"/>
      <c r="P395" s="177"/>
      <c r="Q395" s="177"/>
      <c r="R395" s="177"/>
      <c r="S395" s="177"/>
      <c r="T395" s="177"/>
      <c r="U395" s="177"/>
      <c r="V395" s="177"/>
      <c r="W395" s="177"/>
      <c r="X395" s="177"/>
      <c r="Y395" s="177"/>
      <c r="Z395" s="91"/>
      <c r="AA395" s="83">
        <f t="shared" si="49"/>
        <v>7494.9</v>
      </c>
      <c r="AB395" s="91"/>
      <c r="AC395" s="83">
        <f t="shared" si="46"/>
        <v>7494.9</v>
      </c>
      <c r="AD395" s="91">
        <f>AD398+AD399</f>
        <v>8732.4</v>
      </c>
      <c r="AE395" s="91">
        <f t="shared" si="53"/>
        <v>16227.3</v>
      </c>
    </row>
    <row r="396" spans="1:31" ht="15" customHeight="1">
      <c r="A396" s="49" t="s">
        <v>9</v>
      </c>
      <c r="B396" s="121">
        <v>477</v>
      </c>
      <c r="C396" s="57" t="s">
        <v>101</v>
      </c>
      <c r="D396" s="64" t="s">
        <v>440</v>
      </c>
      <c r="E396" s="58"/>
      <c r="F396" s="59">
        <f>SUM(F397)</f>
        <v>5620</v>
      </c>
      <c r="G396" s="59"/>
      <c r="H396" s="92"/>
      <c r="I396" s="92">
        <f t="shared" si="54"/>
        <v>5620</v>
      </c>
      <c r="J396" s="176"/>
      <c r="K396" s="176"/>
      <c r="L396" s="176"/>
      <c r="M396" s="176"/>
      <c r="N396" s="176"/>
      <c r="O396" s="176"/>
      <c r="P396" s="176"/>
      <c r="Q396" s="176"/>
      <c r="R396" s="176"/>
      <c r="S396" s="176"/>
      <c r="T396" s="176"/>
      <c r="U396" s="176"/>
      <c r="V396" s="176"/>
      <c r="W396" s="176"/>
      <c r="X396" s="176"/>
      <c r="Y396" s="176"/>
      <c r="Z396" s="92"/>
      <c r="AA396" s="83">
        <f t="shared" si="49"/>
        <v>5620</v>
      </c>
      <c r="AB396" s="92"/>
      <c r="AC396" s="83">
        <f t="shared" si="46"/>
        <v>5620</v>
      </c>
      <c r="AD396" s="92"/>
      <c r="AE396" s="91">
        <f t="shared" si="53"/>
        <v>5620</v>
      </c>
    </row>
    <row r="397" spans="1:31" ht="17.25" customHeight="1">
      <c r="A397" s="49" t="s">
        <v>144</v>
      </c>
      <c r="B397" s="121">
        <v>477</v>
      </c>
      <c r="C397" s="57" t="s">
        <v>101</v>
      </c>
      <c r="D397" s="64" t="s">
        <v>440</v>
      </c>
      <c r="E397" s="58" t="s">
        <v>143</v>
      </c>
      <c r="F397" s="59">
        <v>5620</v>
      </c>
      <c r="G397" s="59"/>
      <c r="H397" s="92"/>
      <c r="I397" s="92">
        <f t="shared" si="54"/>
        <v>5620</v>
      </c>
      <c r="J397" s="176"/>
      <c r="K397" s="176"/>
      <c r="L397" s="176"/>
      <c r="M397" s="176"/>
      <c r="N397" s="176"/>
      <c r="O397" s="176"/>
      <c r="P397" s="176"/>
      <c r="Q397" s="176"/>
      <c r="R397" s="176"/>
      <c r="S397" s="176"/>
      <c r="T397" s="176"/>
      <c r="U397" s="176"/>
      <c r="V397" s="176"/>
      <c r="W397" s="176"/>
      <c r="X397" s="176"/>
      <c r="Y397" s="176"/>
      <c r="Z397" s="92"/>
      <c r="AA397" s="83">
        <f t="shared" si="49"/>
        <v>5620</v>
      </c>
      <c r="AB397" s="92"/>
      <c r="AC397" s="83">
        <f t="shared" si="46"/>
        <v>5620</v>
      </c>
      <c r="AD397" s="92"/>
      <c r="AE397" s="91">
        <f t="shared" si="53"/>
        <v>5620</v>
      </c>
    </row>
    <row r="398" spans="1:31" ht="25.5" customHeight="1">
      <c r="A398" s="49" t="s">
        <v>812</v>
      </c>
      <c r="B398" s="121">
        <v>477</v>
      </c>
      <c r="C398" s="57" t="s">
        <v>101</v>
      </c>
      <c r="D398" s="64" t="s">
        <v>800</v>
      </c>
      <c r="E398" s="58" t="s">
        <v>143</v>
      </c>
      <c r="F398" s="59"/>
      <c r="G398" s="59"/>
      <c r="H398" s="92"/>
      <c r="I398" s="92"/>
      <c r="J398" s="176"/>
      <c r="K398" s="176"/>
      <c r="L398" s="176"/>
      <c r="M398" s="176"/>
      <c r="N398" s="176"/>
      <c r="O398" s="176"/>
      <c r="P398" s="176"/>
      <c r="Q398" s="176"/>
      <c r="R398" s="176"/>
      <c r="S398" s="176"/>
      <c r="T398" s="176"/>
      <c r="U398" s="176"/>
      <c r="V398" s="176"/>
      <c r="W398" s="176"/>
      <c r="X398" s="176"/>
      <c r="Y398" s="176"/>
      <c r="Z398" s="92"/>
      <c r="AA398" s="83"/>
      <c r="AB398" s="92"/>
      <c r="AC398" s="83"/>
      <c r="AD398" s="92">
        <v>7732.4</v>
      </c>
      <c r="AE398" s="91">
        <f t="shared" si="53"/>
        <v>7732.4</v>
      </c>
    </row>
    <row r="399" spans="1:31" ht="17.25" customHeight="1">
      <c r="A399" s="49" t="s">
        <v>585</v>
      </c>
      <c r="B399" s="121">
        <v>477</v>
      </c>
      <c r="C399" s="57" t="s">
        <v>101</v>
      </c>
      <c r="D399" s="64" t="s">
        <v>801</v>
      </c>
      <c r="E399" s="58" t="s">
        <v>143</v>
      </c>
      <c r="F399" s="59"/>
      <c r="G399" s="59"/>
      <c r="H399" s="92"/>
      <c r="I399" s="92"/>
      <c r="J399" s="176"/>
      <c r="K399" s="176"/>
      <c r="L399" s="176"/>
      <c r="M399" s="176"/>
      <c r="N399" s="176"/>
      <c r="O399" s="176"/>
      <c r="P399" s="176"/>
      <c r="Q399" s="176"/>
      <c r="R399" s="176"/>
      <c r="S399" s="176"/>
      <c r="T399" s="176"/>
      <c r="U399" s="176"/>
      <c r="V399" s="176"/>
      <c r="W399" s="176"/>
      <c r="X399" s="176"/>
      <c r="Y399" s="176"/>
      <c r="Z399" s="92"/>
      <c r="AA399" s="83"/>
      <c r="AB399" s="92"/>
      <c r="AC399" s="83"/>
      <c r="AD399" s="92">
        <v>1000</v>
      </c>
      <c r="AE399" s="91">
        <f t="shared" si="53"/>
        <v>1000</v>
      </c>
    </row>
    <row r="400" spans="1:31" ht="17.25" customHeight="1">
      <c r="A400" s="49" t="s">
        <v>629</v>
      </c>
      <c r="B400" s="121">
        <v>477</v>
      </c>
      <c r="C400" s="57" t="s">
        <v>101</v>
      </c>
      <c r="D400" s="64" t="s">
        <v>779</v>
      </c>
      <c r="E400" s="58" t="s">
        <v>143</v>
      </c>
      <c r="F400" s="59">
        <v>1873.9</v>
      </c>
      <c r="G400" s="59"/>
      <c r="H400" s="92"/>
      <c r="I400" s="92">
        <f t="shared" si="54"/>
        <v>1873.9</v>
      </c>
      <c r="J400" s="176"/>
      <c r="K400" s="176"/>
      <c r="L400" s="176"/>
      <c r="M400" s="176"/>
      <c r="N400" s="176"/>
      <c r="O400" s="176"/>
      <c r="P400" s="176"/>
      <c r="Q400" s="176"/>
      <c r="R400" s="176"/>
      <c r="S400" s="176"/>
      <c r="T400" s="176"/>
      <c r="U400" s="176"/>
      <c r="V400" s="176"/>
      <c r="W400" s="176"/>
      <c r="X400" s="176"/>
      <c r="Y400" s="176"/>
      <c r="Z400" s="92"/>
      <c r="AA400" s="83">
        <f t="shared" si="49"/>
        <v>1873.9</v>
      </c>
      <c r="AB400" s="92"/>
      <c r="AC400" s="83">
        <f t="shared" si="46"/>
        <v>1873.9</v>
      </c>
      <c r="AD400" s="92"/>
      <c r="AE400" s="91">
        <f t="shared" si="53"/>
        <v>1873.9</v>
      </c>
    </row>
    <row r="401" spans="1:31" ht="17.25" customHeight="1">
      <c r="A401" s="49" t="s">
        <v>585</v>
      </c>
      <c r="B401" s="121">
        <v>477</v>
      </c>
      <c r="C401" s="57" t="s">
        <v>101</v>
      </c>
      <c r="D401" s="64" t="s">
        <v>780</v>
      </c>
      <c r="E401" s="58" t="s">
        <v>143</v>
      </c>
      <c r="F401" s="59">
        <v>1</v>
      </c>
      <c r="G401" s="59"/>
      <c r="H401" s="92"/>
      <c r="I401" s="92">
        <f t="shared" si="54"/>
        <v>1</v>
      </c>
      <c r="J401" s="176"/>
      <c r="K401" s="176"/>
      <c r="L401" s="176"/>
      <c r="M401" s="176"/>
      <c r="N401" s="176"/>
      <c r="O401" s="176"/>
      <c r="P401" s="176"/>
      <c r="Q401" s="176"/>
      <c r="R401" s="176"/>
      <c r="S401" s="176"/>
      <c r="T401" s="176"/>
      <c r="U401" s="176"/>
      <c r="V401" s="176"/>
      <c r="W401" s="176"/>
      <c r="X401" s="176"/>
      <c r="Y401" s="176"/>
      <c r="Z401" s="92"/>
      <c r="AA401" s="83">
        <f t="shared" si="49"/>
        <v>1</v>
      </c>
      <c r="AB401" s="92"/>
      <c r="AC401" s="83">
        <f t="shared" si="46"/>
        <v>1</v>
      </c>
      <c r="AD401" s="92"/>
      <c r="AE401" s="91">
        <f t="shared" si="53"/>
        <v>1</v>
      </c>
    </row>
    <row r="402" spans="1:31" ht="27.75" customHeight="1">
      <c r="A402" s="51" t="s">
        <v>428</v>
      </c>
      <c r="B402" s="82">
        <v>477</v>
      </c>
      <c r="C402" s="55" t="s">
        <v>101</v>
      </c>
      <c r="D402" s="56" t="s">
        <v>430</v>
      </c>
      <c r="E402" s="58"/>
      <c r="F402" s="83">
        <f>SUM(F403)+F405</f>
        <v>19397.599999999999</v>
      </c>
      <c r="G402" s="83"/>
      <c r="H402" s="83">
        <f>SUM(H403)+H405</f>
        <v>800</v>
      </c>
      <c r="I402" s="91">
        <f t="shared" si="51"/>
        <v>20197.599999999999</v>
      </c>
      <c r="J402" s="176"/>
      <c r="K402" s="176"/>
      <c r="L402" s="176"/>
      <c r="M402" s="176"/>
      <c r="N402" s="176"/>
      <c r="O402" s="176"/>
      <c r="P402" s="176"/>
      <c r="Q402" s="176"/>
      <c r="R402" s="176"/>
      <c r="S402" s="176"/>
      <c r="T402" s="176"/>
      <c r="U402" s="176"/>
      <c r="V402" s="176"/>
      <c r="W402" s="176"/>
      <c r="X402" s="176"/>
      <c r="Y402" s="176"/>
      <c r="Z402" s="92"/>
      <c r="AA402" s="83">
        <f t="shared" si="49"/>
        <v>20197.599999999999</v>
      </c>
      <c r="AB402" s="92"/>
      <c r="AC402" s="83">
        <f t="shared" si="46"/>
        <v>20197.599999999999</v>
      </c>
      <c r="AD402" s="92"/>
      <c r="AE402" s="91">
        <f t="shared" si="53"/>
        <v>20197.599999999999</v>
      </c>
    </row>
    <row r="403" spans="1:31" ht="29.25" customHeight="1">
      <c r="A403" s="51" t="s">
        <v>10</v>
      </c>
      <c r="B403" s="121">
        <v>477</v>
      </c>
      <c r="C403" s="57" t="s">
        <v>101</v>
      </c>
      <c r="D403" s="58" t="s">
        <v>429</v>
      </c>
      <c r="E403" s="58"/>
      <c r="F403" s="59">
        <f>F404</f>
        <v>19200</v>
      </c>
      <c r="G403" s="59"/>
      <c r="H403" s="92">
        <f>H404</f>
        <v>800</v>
      </c>
      <c r="I403" s="92">
        <f t="shared" si="51"/>
        <v>20000</v>
      </c>
      <c r="J403" s="176"/>
      <c r="K403" s="176"/>
      <c r="L403" s="176"/>
      <c r="M403" s="176"/>
      <c r="N403" s="176"/>
      <c r="O403" s="176"/>
      <c r="P403" s="176"/>
      <c r="Q403" s="176"/>
      <c r="R403" s="176"/>
      <c r="S403" s="176"/>
      <c r="T403" s="176"/>
      <c r="U403" s="176"/>
      <c r="V403" s="176"/>
      <c r="W403" s="176"/>
      <c r="X403" s="176"/>
      <c r="Y403" s="176"/>
      <c r="Z403" s="92"/>
      <c r="AA403" s="83">
        <f t="shared" si="49"/>
        <v>20000</v>
      </c>
      <c r="AB403" s="92"/>
      <c r="AC403" s="83">
        <f t="shared" si="46"/>
        <v>20000</v>
      </c>
      <c r="AD403" s="92"/>
      <c r="AE403" s="91">
        <f t="shared" si="53"/>
        <v>20000</v>
      </c>
    </row>
    <row r="404" spans="1:31" ht="28.5" customHeight="1">
      <c r="A404" s="49" t="s">
        <v>144</v>
      </c>
      <c r="B404" s="121">
        <v>477</v>
      </c>
      <c r="C404" s="57" t="s">
        <v>101</v>
      </c>
      <c r="D404" s="58" t="s">
        <v>429</v>
      </c>
      <c r="E404" s="58" t="s">
        <v>520</v>
      </c>
      <c r="F404" s="59">
        <v>19200</v>
      </c>
      <c r="G404" s="59"/>
      <c r="H404" s="92">
        <v>800</v>
      </c>
      <c r="I404" s="92">
        <f t="shared" si="51"/>
        <v>20000</v>
      </c>
      <c r="J404" s="176"/>
      <c r="K404" s="176"/>
      <c r="L404" s="176"/>
      <c r="M404" s="176"/>
      <c r="N404" s="176"/>
      <c r="O404" s="176"/>
      <c r="P404" s="176"/>
      <c r="Q404" s="176"/>
      <c r="R404" s="176"/>
      <c r="S404" s="176"/>
      <c r="T404" s="176"/>
      <c r="U404" s="176"/>
      <c r="V404" s="176"/>
      <c r="W404" s="176"/>
      <c r="X404" s="176"/>
      <c r="Y404" s="176"/>
      <c r="Z404" s="92"/>
      <c r="AA404" s="83">
        <f t="shared" si="49"/>
        <v>20000</v>
      </c>
      <c r="AB404" s="92"/>
      <c r="AC404" s="83">
        <f t="shared" si="46"/>
        <v>20000</v>
      </c>
      <c r="AD404" s="92"/>
      <c r="AE404" s="91">
        <f t="shared" si="53"/>
        <v>20000</v>
      </c>
    </row>
    <row r="405" spans="1:31" ht="31.5" customHeight="1">
      <c r="A405" s="49" t="s">
        <v>615</v>
      </c>
      <c r="B405" s="121">
        <v>477</v>
      </c>
      <c r="C405" s="57" t="s">
        <v>101</v>
      </c>
      <c r="D405" s="58"/>
      <c r="E405" s="58"/>
      <c r="F405" s="59">
        <f>F406+F407</f>
        <v>197.6</v>
      </c>
      <c r="G405" s="59"/>
      <c r="H405" s="92"/>
      <c r="I405" s="92">
        <f t="shared" si="51"/>
        <v>197.6</v>
      </c>
      <c r="J405" s="176"/>
      <c r="K405" s="176"/>
      <c r="L405" s="176"/>
      <c r="M405" s="176"/>
      <c r="N405" s="176"/>
      <c r="O405" s="176"/>
      <c r="P405" s="176"/>
      <c r="Q405" s="176"/>
      <c r="R405" s="176"/>
      <c r="S405" s="176"/>
      <c r="T405" s="176"/>
      <c r="U405" s="176"/>
      <c r="V405" s="176"/>
      <c r="W405" s="176"/>
      <c r="X405" s="176"/>
      <c r="Y405" s="176"/>
      <c r="Z405" s="92"/>
      <c r="AA405" s="83">
        <f t="shared" si="49"/>
        <v>197.6</v>
      </c>
      <c r="AB405" s="92"/>
      <c r="AC405" s="83">
        <f t="shared" si="46"/>
        <v>197.6</v>
      </c>
      <c r="AD405" s="92"/>
      <c r="AE405" s="91">
        <f t="shared" si="53"/>
        <v>197.6</v>
      </c>
    </row>
    <row r="406" spans="1:31" ht="21.75" customHeight="1">
      <c r="A406" s="49" t="s">
        <v>629</v>
      </c>
      <c r="B406" s="121">
        <v>477</v>
      </c>
      <c r="C406" s="57" t="s">
        <v>101</v>
      </c>
      <c r="D406" s="58" t="s">
        <v>614</v>
      </c>
      <c r="E406" s="58" t="s">
        <v>587</v>
      </c>
      <c r="F406" s="59">
        <v>196.6</v>
      </c>
      <c r="G406" s="59"/>
      <c r="H406" s="92"/>
      <c r="I406" s="92">
        <f t="shared" si="51"/>
        <v>196.6</v>
      </c>
      <c r="J406" s="176"/>
      <c r="K406" s="176"/>
      <c r="L406" s="176"/>
      <c r="M406" s="176"/>
      <c r="N406" s="176"/>
      <c r="O406" s="176"/>
      <c r="P406" s="176"/>
      <c r="Q406" s="176"/>
      <c r="R406" s="176"/>
      <c r="S406" s="176"/>
      <c r="T406" s="176"/>
      <c r="U406" s="176"/>
      <c r="V406" s="176"/>
      <c r="W406" s="176"/>
      <c r="X406" s="176"/>
      <c r="Y406" s="176"/>
      <c r="Z406" s="92"/>
      <c r="AA406" s="83">
        <f t="shared" si="49"/>
        <v>196.6</v>
      </c>
      <c r="AB406" s="92"/>
      <c r="AC406" s="83">
        <f t="shared" si="46"/>
        <v>196.6</v>
      </c>
      <c r="AD406" s="92"/>
      <c r="AE406" s="91">
        <f t="shared" si="53"/>
        <v>196.6</v>
      </c>
    </row>
    <row r="407" spans="1:31" ht="25.5" customHeight="1">
      <c r="A407" s="49" t="s">
        <v>585</v>
      </c>
      <c r="B407" s="121">
        <v>477</v>
      </c>
      <c r="C407" s="57" t="s">
        <v>101</v>
      </c>
      <c r="D407" s="58" t="s">
        <v>586</v>
      </c>
      <c r="E407" s="58" t="s">
        <v>587</v>
      </c>
      <c r="F407" s="59">
        <v>1</v>
      </c>
      <c r="G407" s="59"/>
      <c r="H407" s="92"/>
      <c r="I407" s="92">
        <f t="shared" si="51"/>
        <v>1</v>
      </c>
      <c r="J407" s="176"/>
      <c r="K407" s="176"/>
      <c r="L407" s="176"/>
      <c r="M407" s="176"/>
      <c r="N407" s="176"/>
      <c r="O407" s="176"/>
      <c r="P407" s="176"/>
      <c r="Q407" s="176"/>
      <c r="R407" s="176"/>
      <c r="S407" s="176"/>
      <c r="T407" s="176"/>
      <c r="U407" s="176"/>
      <c r="V407" s="176"/>
      <c r="W407" s="176"/>
      <c r="X407" s="176"/>
      <c r="Y407" s="176"/>
      <c r="Z407" s="92"/>
      <c r="AA407" s="83">
        <f t="shared" si="49"/>
        <v>1</v>
      </c>
      <c r="AB407" s="92"/>
      <c r="AC407" s="83">
        <f t="shared" si="46"/>
        <v>1</v>
      </c>
      <c r="AD407" s="92"/>
      <c r="AE407" s="91">
        <f t="shared" si="53"/>
        <v>1</v>
      </c>
    </row>
    <row r="408" spans="1:31" ht="18" customHeight="1">
      <c r="A408" s="196" t="s">
        <v>141</v>
      </c>
      <c r="B408" s="82">
        <v>477</v>
      </c>
      <c r="C408" s="55" t="s">
        <v>102</v>
      </c>
      <c r="D408" s="56"/>
      <c r="E408" s="56"/>
      <c r="F408" s="83">
        <f>SUM(F413)+F409</f>
        <v>7650</v>
      </c>
      <c r="G408" s="83"/>
      <c r="H408" s="92"/>
      <c r="I408" s="91">
        <f t="shared" si="51"/>
        <v>7650</v>
      </c>
      <c r="J408" s="176"/>
      <c r="K408" s="176"/>
      <c r="L408" s="176"/>
      <c r="M408" s="176"/>
      <c r="N408" s="176"/>
      <c r="O408" s="176"/>
      <c r="P408" s="176"/>
      <c r="Q408" s="176"/>
      <c r="R408" s="176"/>
      <c r="S408" s="176"/>
      <c r="T408" s="176"/>
      <c r="U408" s="176"/>
      <c r="V408" s="176"/>
      <c r="W408" s="176"/>
      <c r="X408" s="176"/>
      <c r="Y408" s="176"/>
      <c r="Z408" s="91">
        <f>Z412</f>
        <v>40</v>
      </c>
      <c r="AA408" s="83">
        <f t="shared" si="49"/>
        <v>7690</v>
      </c>
      <c r="AB408" s="91"/>
      <c r="AC408" s="83">
        <f t="shared" si="46"/>
        <v>7690</v>
      </c>
      <c r="AD408" s="91">
        <f>AD412</f>
        <v>58.6</v>
      </c>
      <c r="AE408" s="91">
        <f t="shared" si="53"/>
        <v>7748.6</v>
      </c>
    </row>
    <row r="409" spans="1:31" ht="30.75" customHeight="1">
      <c r="A409" s="47" t="s">
        <v>534</v>
      </c>
      <c r="B409" s="82">
        <v>477</v>
      </c>
      <c r="C409" s="56" t="s">
        <v>102</v>
      </c>
      <c r="D409" s="56" t="s">
        <v>535</v>
      </c>
      <c r="E409" s="56"/>
      <c r="F409" s="83">
        <f>F410</f>
        <v>5934</v>
      </c>
      <c r="G409" s="83"/>
      <c r="H409" s="92"/>
      <c r="I409" s="91">
        <f t="shared" si="51"/>
        <v>5934</v>
      </c>
      <c r="J409" s="176"/>
      <c r="K409" s="176"/>
      <c r="L409" s="176"/>
      <c r="M409" s="176"/>
      <c r="N409" s="176"/>
      <c r="O409" s="176"/>
      <c r="P409" s="176"/>
      <c r="Q409" s="176"/>
      <c r="R409" s="176"/>
      <c r="S409" s="176"/>
      <c r="T409" s="176"/>
      <c r="U409" s="176"/>
      <c r="V409" s="176"/>
      <c r="W409" s="176"/>
      <c r="X409" s="176"/>
      <c r="Y409" s="176"/>
      <c r="Z409" s="92"/>
      <c r="AA409" s="83">
        <f t="shared" si="49"/>
        <v>5934</v>
      </c>
      <c r="AB409" s="92"/>
      <c r="AC409" s="83">
        <f t="shared" ref="AC409:AC420" si="55">AA409+AB409</f>
        <v>5934</v>
      </c>
      <c r="AD409" s="92"/>
      <c r="AE409" s="91">
        <f t="shared" si="53"/>
        <v>5934</v>
      </c>
    </row>
    <row r="410" spans="1:31" ht="29.25" customHeight="1">
      <c r="A410" s="49" t="s">
        <v>536</v>
      </c>
      <c r="B410" s="121">
        <v>477</v>
      </c>
      <c r="C410" s="58" t="s">
        <v>102</v>
      </c>
      <c r="D410" s="58" t="s">
        <v>535</v>
      </c>
      <c r="E410" s="58"/>
      <c r="F410" s="59">
        <f>F411</f>
        <v>5934</v>
      </c>
      <c r="G410" s="59"/>
      <c r="H410" s="92"/>
      <c r="I410" s="92">
        <f t="shared" si="51"/>
        <v>5934</v>
      </c>
      <c r="J410" s="176"/>
      <c r="K410" s="176"/>
      <c r="L410" s="176"/>
      <c r="M410" s="176"/>
      <c r="N410" s="176"/>
      <c r="O410" s="176"/>
      <c r="P410" s="176"/>
      <c r="Q410" s="176"/>
      <c r="R410" s="176"/>
      <c r="S410" s="176"/>
      <c r="T410" s="176"/>
      <c r="U410" s="176"/>
      <c r="V410" s="176"/>
      <c r="W410" s="176"/>
      <c r="X410" s="176"/>
      <c r="Y410" s="176"/>
      <c r="Z410" s="92"/>
      <c r="AA410" s="83">
        <f t="shared" si="49"/>
        <v>5934</v>
      </c>
      <c r="AB410" s="92"/>
      <c r="AC410" s="83">
        <f t="shared" si="55"/>
        <v>5934</v>
      </c>
      <c r="AD410" s="92"/>
      <c r="AE410" s="91">
        <f t="shared" si="53"/>
        <v>5934</v>
      </c>
    </row>
    <row r="411" spans="1:31" ht="20.25" customHeight="1">
      <c r="A411" s="49" t="s">
        <v>144</v>
      </c>
      <c r="B411" s="121">
        <v>477</v>
      </c>
      <c r="C411" s="58" t="s">
        <v>102</v>
      </c>
      <c r="D411" s="58" t="s">
        <v>535</v>
      </c>
      <c r="E411" s="58" t="s">
        <v>520</v>
      </c>
      <c r="F411" s="59">
        <v>5934</v>
      </c>
      <c r="G411" s="59"/>
      <c r="H411" s="92"/>
      <c r="I411" s="92">
        <f t="shared" si="51"/>
        <v>5934</v>
      </c>
      <c r="J411" s="176"/>
      <c r="K411" s="176"/>
      <c r="L411" s="176"/>
      <c r="M411" s="176"/>
      <c r="N411" s="176"/>
      <c r="O411" s="176"/>
      <c r="P411" s="176"/>
      <c r="Q411" s="176"/>
      <c r="R411" s="176"/>
      <c r="S411" s="176"/>
      <c r="T411" s="176"/>
      <c r="U411" s="176"/>
      <c r="V411" s="176"/>
      <c r="W411" s="176"/>
      <c r="X411" s="176"/>
      <c r="Y411" s="176"/>
      <c r="Z411" s="92"/>
      <c r="AA411" s="83">
        <f t="shared" si="49"/>
        <v>5934</v>
      </c>
      <c r="AB411" s="92"/>
      <c r="AC411" s="83">
        <f t="shared" si="55"/>
        <v>5934</v>
      </c>
      <c r="AD411" s="92"/>
      <c r="AE411" s="91">
        <f t="shared" si="53"/>
        <v>5934</v>
      </c>
    </row>
    <row r="412" spans="1:31" ht="29.25" customHeight="1">
      <c r="A412" s="47" t="s">
        <v>266</v>
      </c>
      <c r="B412" s="82">
        <v>477</v>
      </c>
      <c r="C412" s="55" t="s">
        <v>102</v>
      </c>
      <c r="D412" s="56" t="s">
        <v>224</v>
      </c>
      <c r="E412" s="56"/>
      <c r="F412" s="83">
        <f>SUM(F413)</f>
        <v>1716</v>
      </c>
      <c r="G412" s="83"/>
      <c r="H412" s="92"/>
      <c r="I412" s="91">
        <f t="shared" si="51"/>
        <v>1716</v>
      </c>
      <c r="J412" s="177"/>
      <c r="K412" s="177"/>
      <c r="L412" s="177"/>
      <c r="M412" s="177"/>
      <c r="N412" s="177"/>
      <c r="O412" s="177"/>
      <c r="P412" s="177"/>
      <c r="Q412" s="177"/>
      <c r="R412" s="177"/>
      <c r="S412" s="177"/>
      <c r="T412" s="177"/>
      <c r="U412" s="177"/>
      <c r="V412" s="177"/>
      <c r="W412" s="177"/>
      <c r="X412" s="177"/>
      <c r="Y412" s="177"/>
      <c r="Z412" s="91">
        <f>Z416</f>
        <v>40</v>
      </c>
      <c r="AA412" s="83">
        <f t="shared" ref="AA412:AA419" si="56">I412+Z412</f>
        <v>1756</v>
      </c>
      <c r="AB412" s="91"/>
      <c r="AC412" s="83">
        <f t="shared" si="55"/>
        <v>1756</v>
      </c>
      <c r="AD412" s="91">
        <f>AD413</f>
        <v>58.6</v>
      </c>
      <c r="AE412" s="91">
        <f t="shared" si="53"/>
        <v>1814.6</v>
      </c>
    </row>
    <row r="413" spans="1:31" ht="30" customHeight="1">
      <c r="A413" s="65" t="s">
        <v>202</v>
      </c>
      <c r="B413" s="121">
        <v>477</v>
      </c>
      <c r="C413" s="58" t="s">
        <v>102</v>
      </c>
      <c r="D413" s="58" t="s">
        <v>351</v>
      </c>
      <c r="E413" s="58"/>
      <c r="F413" s="59">
        <f>SUM(F414,F418)</f>
        <v>1716</v>
      </c>
      <c r="G413" s="59"/>
      <c r="H413" s="92"/>
      <c r="I413" s="92">
        <f t="shared" si="51"/>
        <v>1716</v>
      </c>
      <c r="J413" s="176"/>
      <c r="K413" s="176"/>
      <c r="L413" s="176"/>
      <c r="M413" s="176"/>
      <c r="N413" s="176"/>
      <c r="O413" s="176"/>
      <c r="P413" s="176"/>
      <c r="Q413" s="176"/>
      <c r="R413" s="176"/>
      <c r="S413" s="176"/>
      <c r="T413" s="176"/>
      <c r="U413" s="176"/>
      <c r="V413" s="176"/>
      <c r="W413" s="176"/>
      <c r="X413" s="176"/>
      <c r="Y413" s="176"/>
      <c r="Z413" s="92"/>
      <c r="AA413" s="83">
        <f t="shared" si="56"/>
        <v>1716</v>
      </c>
      <c r="AB413" s="92"/>
      <c r="AC413" s="83">
        <f t="shared" si="55"/>
        <v>1716</v>
      </c>
      <c r="AD413" s="92">
        <f>AD418+AD417</f>
        <v>58.6</v>
      </c>
      <c r="AE413" s="91">
        <f t="shared" si="53"/>
        <v>1774.6</v>
      </c>
    </row>
    <row r="414" spans="1:31" ht="33.75" customHeight="1">
      <c r="A414" s="48" t="s">
        <v>190</v>
      </c>
      <c r="B414" s="121">
        <v>477</v>
      </c>
      <c r="C414" s="58" t="s">
        <v>102</v>
      </c>
      <c r="D414" s="58" t="s">
        <v>352</v>
      </c>
      <c r="E414" s="58"/>
      <c r="F414" s="59">
        <f>SUM(F415)</f>
        <v>1701</v>
      </c>
      <c r="G414" s="59"/>
      <c r="H414" s="92"/>
      <c r="I414" s="92">
        <f t="shared" si="51"/>
        <v>1701</v>
      </c>
      <c r="J414" s="176"/>
      <c r="K414" s="176"/>
      <c r="L414" s="176"/>
      <c r="M414" s="176"/>
      <c r="N414" s="176"/>
      <c r="O414" s="176"/>
      <c r="P414" s="176"/>
      <c r="Q414" s="176"/>
      <c r="R414" s="176"/>
      <c r="S414" s="176"/>
      <c r="T414" s="176"/>
      <c r="U414" s="176"/>
      <c r="V414" s="176"/>
      <c r="W414" s="176"/>
      <c r="X414" s="176"/>
      <c r="Y414" s="176"/>
      <c r="Z414" s="92"/>
      <c r="AA414" s="83">
        <f t="shared" si="56"/>
        <v>1701</v>
      </c>
      <c r="AB414" s="92"/>
      <c r="AC414" s="83">
        <f t="shared" si="55"/>
        <v>1701</v>
      </c>
      <c r="AD414" s="92"/>
      <c r="AE414" s="91">
        <f t="shared" si="53"/>
        <v>1701</v>
      </c>
    </row>
    <row r="415" spans="1:31" ht="37.5" customHeight="1">
      <c r="A415" s="48" t="s">
        <v>192</v>
      </c>
      <c r="B415" s="121">
        <v>477</v>
      </c>
      <c r="C415" s="58" t="s">
        <v>102</v>
      </c>
      <c r="D415" s="58" t="s">
        <v>352</v>
      </c>
      <c r="E415" s="58" t="s">
        <v>191</v>
      </c>
      <c r="F415" s="59">
        <v>1701</v>
      </c>
      <c r="G415" s="59"/>
      <c r="H415" s="92"/>
      <c r="I415" s="92">
        <f t="shared" si="51"/>
        <v>1701</v>
      </c>
      <c r="J415" s="176"/>
      <c r="K415" s="176"/>
      <c r="L415" s="176"/>
      <c r="M415" s="176"/>
      <c r="N415" s="176"/>
      <c r="O415" s="176"/>
      <c r="P415" s="176"/>
      <c r="Q415" s="176"/>
      <c r="R415" s="176"/>
      <c r="S415" s="176"/>
      <c r="T415" s="176"/>
      <c r="U415" s="176"/>
      <c r="V415" s="176"/>
      <c r="W415" s="176"/>
      <c r="X415" s="176"/>
      <c r="Y415" s="176"/>
      <c r="Z415" s="92"/>
      <c r="AA415" s="83">
        <f t="shared" si="56"/>
        <v>1701</v>
      </c>
      <c r="AB415" s="92"/>
      <c r="AC415" s="83">
        <f t="shared" si="55"/>
        <v>1701</v>
      </c>
      <c r="AD415" s="92"/>
      <c r="AE415" s="91">
        <f t="shared" si="53"/>
        <v>1701</v>
      </c>
    </row>
    <row r="416" spans="1:31" ht="37.5" customHeight="1">
      <c r="A416" s="48" t="s">
        <v>772</v>
      </c>
      <c r="B416" s="121">
        <v>477</v>
      </c>
      <c r="C416" s="58" t="s">
        <v>102</v>
      </c>
      <c r="D416" s="58" t="s">
        <v>773</v>
      </c>
      <c r="E416" s="58" t="s">
        <v>191</v>
      </c>
      <c r="F416" s="59"/>
      <c r="G416" s="59"/>
      <c r="H416" s="92"/>
      <c r="I416" s="92"/>
      <c r="J416" s="176"/>
      <c r="K416" s="176"/>
      <c r="L416" s="176"/>
      <c r="M416" s="176"/>
      <c r="N416" s="176"/>
      <c r="O416" s="176"/>
      <c r="P416" s="176"/>
      <c r="Q416" s="176"/>
      <c r="R416" s="176"/>
      <c r="S416" s="176"/>
      <c r="T416" s="176"/>
      <c r="U416" s="176"/>
      <c r="V416" s="176"/>
      <c r="W416" s="176"/>
      <c r="X416" s="176"/>
      <c r="Y416" s="176"/>
      <c r="Z416" s="92">
        <v>40</v>
      </c>
      <c r="AA416" s="83">
        <f t="shared" si="56"/>
        <v>40</v>
      </c>
      <c r="AB416" s="92"/>
      <c r="AC416" s="83">
        <f t="shared" si="55"/>
        <v>40</v>
      </c>
      <c r="AD416" s="92"/>
      <c r="AE416" s="91">
        <f t="shared" si="53"/>
        <v>40</v>
      </c>
    </row>
    <row r="417" spans="1:31" ht="37.5" customHeight="1">
      <c r="A417" s="48" t="s">
        <v>804</v>
      </c>
      <c r="B417" s="121">
        <v>477</v>
      </c>
      <c r="C417" s="58" t="s">
        <v>102</v>
      </c>
      <c r="D417" s="58" t="s">
        <v>810</v>
      </c>
      <c r="E417" s="58"/>
      <c r="F417" s="59"/>
      <c r="G417" s="59"/>
      <c r="H417" s="92"/>
      <c r="I417" s="92"/>
      <c r="J417" s="176"/>
      <c r="K417" s="176"/>
      <c r="L417" s="176"/>
      <c r="M417" s="176"/>
      <c r="N417" s="176"/>
      <c r="O417" s="176"/>
      <c r="P417" s="176"/>
      <c r="Q417" s="176"/>
      <c r="R417" s="176"/>
      <c r="S417" s="176"/>
      <c r="T417" s="176"/>
      <c r="U417" s="176"/>
      <c r="V417" s="176"/>
      <c r="W417" s="176"/>
      <c r="X417" s="176"/>
      <c r="Y417" s="176"/>
      <c r="Z417" s="92"/>
      <c r="AA417" s="83"/>
      <c r="AB417" s="92"/>
      <c r="AC417" s="83"/>
      <c r="AD417" s="92">
        <v>59.6</v>
      </c>
      <c r="AE417" s="91">
        <f t="shared" si="53"/>
        <v>59.6</v>
      </c>
    </row>
    <row r="418" spans="1:31" ht="18.75" customHeight="1">
      <c r="A418" s="48" t="s">
        <v>172</v>
      </c>
      <c r="B418" s="121">
        <v>477</v>
      </c>
      <c r="C418" s="58" t="s">
        <v>102</v>
      </c>
      <c r="D418" s="58" t="s">
        <v>353</v>
      </c>
      <c r="E418" s="58"/>
      <c r="F418" s="59">
        <f>SUM(F419)</f>
        <v>15</v>
      </c>
      <c r="G418" s="59"/>
      <c r="H418" s="92"/>
      <c r="I418" s="92">
        <f t="shared" si="51"/>
        <v>15</v>
      </c>
      <c r="J418" s="176"/>
      <c r="K418" s="176"/>
      <c r="L418" s="176"/>
      <c r="M418" s="176"/>
      <c r="N418" s="176"/>
      <c r="O418" s="176"/>
      <c r="P418" s="176"/>
      <c r="Q418" s="176"/>
      <c r="R418" s="176"/>
      <c r="S418" s="176"/>
      <c r="T418" s="176"/>
      <c r="U418" s="176"/>
      <c r="V418" s="176"/>
      <c r="W418" s="176"/>
      <c r="X418" s="176"/>
      <c r="Y418" s="176"/>
      <c r="Z418" s="92"/>
      <c r="AA418" s="83">
        <f t="shared" si="56"/>
        <v>15</v>
      </c>
      <c r="AB418" s="92"/>
      <c r="AC418" s="83">
        <f t="shared" si="55"/>
        <v>15</v>
      </c>
      <c r="AD418" s="92">
        <f>AD419</f>
        <v>-1</v>
      </c>
      <c r="AE418" s="91">
        <f t="shared" si="53"/>
        <v>14</v>
      </c>
    </row>
    <row r="419" spans="1:31" ht="27.75" customHeight="1">
      <c r="A419" s="48" t="s">
        <v>188</v>
      </c>
      <c r="B419" s="121">
        <v>477</v>
      </c>
      <c r="C419" s="58" t="s">
        <v>102</v>
      </c>
      <c r="D419" s="58" t="s">
        <v>353</v>
      </c>
      <c r="E419" s="58" t="s">
        <v>187</v>
      </c>
      <c r="F419" s="59">
        <v>15</v>
      </c>
      <c r="G419" s="59"/>
      <c r="H419" s="92"/>
      <c r="I419" s="92">
        <f t="shared" si="51"/>
        <v>15</v>
      </c>
      <c r="J419" s="176"/>
      <c r="K419" s="176"/>
      <c r="L419" s="176"/>
      <c r="M419" s="176"/>
      <c r="N419" s="176"/>
      <c r="O419" s="176"/>
      <c r="P419" s="176"/>
      <c r="Q419" s="176"/>
      <c r="R419" s="176"/>
      <c r="S419" s="176"/>
      <c r="T419" s="176"/>
      <c r="U419" s="176"/>
      <c r="V419" s="176"/>
      <c r="W419" s="176"/>
      <c r="X419" s="176"/>
      <c r="Y419" s="176"/>
      <c r="Z419" s="92"/>
      <c r="AA419" s="83">
        <f t="shared" si="56"/>
        <v>15</v>
      </c>
      <c r="AB419" s="92"/>
      <c r="AC419" s="83">
        <f t="shared" si="55"/>
        <v>15</v>
      </c>
      <c r="AD419" s="92">
        <v>-1</v>
      </c>
      <c r="AE419" s="91">
        <f t="shared" si="53"/>
        <v>14</v>
      </c>
    </row>
    <row r="420" spans="1:31" s="17" customFormat="1" ht="18" customHeight="1">
      <c r="A420" s="211"/>
      <c r="B420" s="106"/>
      <c r="C420" s="130"/>
      <c r="D420" s="106"/>
      <c r="E420" s="106"/>
      <c r="F420" s="84"/>
      <c r="G420" s="84"/>
      <c r="H420" s="92"/>
      <c r="I420" s="92">
        <f t="shared" si="51"/>
        <v>0</v>
      </c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92"/>
      <c r="AA420" s="92"/>
      <c r="AB420" s="92"/>
      <c r="AC420" s="83">
        <f t="shared" si="55"/>
        <v>0</v>
      </c>
      <c r="AD420" s="92"/>
      <c r="AE420" s="91">
        <f t="shared" si="53"/>
        <v>0</v>
      </c>
    </row>
  </sheetData>
  <mergeCells count="8">
    <mergeCell ref="I10:AE10"/>
    <mergeCell ref="E5:AE5"/>
    <mergeCell ref="E3:AE3"/>
    <mergeCell ref="D6:F6"/>
    <mergeCell ref="E2:AE2"/>
    <mergeCell ref="F4:AE4"/>
    <mergeCell ref="F7:AE7"/>
    <mergeCell ref="A9:AE9"/>
  </mergeCells>
  <pageMargins left="0.78740157480314965" right="0" top="0.55118110236220474" bottom="0.19685039370078741" header="0.31496062992125984" footer="0.31496062992125984"/>
  <pageSetup paperSize="9" scale="70" orientation="portrait" r:id="rId1"/>
  <legacyDrawing r:id="rId2"/>
  <controls>
    <control shapeId="1025" r:id="rId3" name="Control 1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2:O397"/>
  <sheetViews>
    <sheetView workbookViewId="0">
      <selection activeCell="M14" sqref="M14"/>
    </sheetView>
  </sheetViews>
  <sheetFormatPr defaultRowHeight="12.75"/>
  <cols>
    <col min="1" max="1" width="43.5703125" style="190" customWidth="1"/>
    <col min="2" max="2" width="11" style="31" customWidth="1"/>
    <col min="3" max="3" width="14.140625" style="31" customWidth="1"/>
    <col min="4" max="4" width="10.140625" style="31" customWidth="1"/>
    <col min="5" max="5" width="13.140625" style="77" hidden="1" customWidth="1"/>
    <col min="6" max="6" width="11.42578125" style="77" hidden="1" customWidth="1"/>
    <col min="7" max="7" width="10.140625" style="77" hidden="1" customWidth="1"/>
    <col min="8" max="8" width="13.140625" style="77" hidden="1" customWidth="1"/>
    <col min="9" max="10" width="10.85546875" style="77" hidden="1" customWidth="1"/>
    <col min="11" max="11" width="12.42578125" style="77" hidden="1" customWidth="1"/>
    <col min="12" max="13" width="12.42578125" style="77" customWidth="1"/>
    <col min="14" max="14" width="14" style="77" customWidth="1"/>
    <col min="15" max="18" width="0" hidden="1" customWidth="1"/>
  </cols>
  <sheetData>
    <row r="2" spans="1:15">
      <c r="D2" s="146"/>
      <c r="G2" s="89"/>
      <c r="H2" s="89"/>
      <c r="I2" s="89"/>
      <c r="J2" s="89"/>
      <c r="K2" s="89"/>
      <c r="L2" s="89"/>
      <c r="M2" s="89"/>
      <c r="N2" s="168" t="s">
        <v>750</v>
      </c>
    </row>
    <row r="3" spans="1:15" ht="81" customHeight="1">
      <c r="E3" s="223" t="s">
        <v>798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5" ht="19.5" customHeight="1">
      <c r="B4" s="137"/>
      <c r="C4" s="137"/>
      <c r="D4" s="137"/>
      <c r="E4" s="150"/>
      <c r="F4" s="150"/>
      <c r="G4" s="154"/>
      <c r="H4" s="154"/>
      <c r="I4" s="154"/>
      <c r="J4" s="154"/>
      <c r="K4" s="154"/>
      <c r="L4" s="154"/>
      <c r="M4" s="154"/>
      <c r="N4" s="151" t="s">
        <v>32</v>
      </c>
    </row>
    <row r="5" spans="1:15" ht="64.5" customHeight="1">
      <c r="A5" s="191"/>
      <c r="B5" s="163"/>
      <c r="C5" s="163"/>
      <c r="D5" s="163"/>
      <c r="E5" s="235" t="s">
        <v>762</v>
      </c>
      <c r="F5" s="236"/>
      <c r="G5" s="236"/>
      <c r="H5" s="236"/>
      <c r="I5" s="236"/>
      <c r="J5" s="236"/>
      <c r="K5" s="236"/>
      <c r="L5" s="236"/>
      <c r="M5" s="236"/>
      <c r="N5" s="236"/>
    </row>
    <row r="6" spans="1:15" ht="17.25" customHeight="1">
      <c r="A6" s="191"/>
      <c r="B6" s="136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</row>
    <row r="7" spans="1:15" ht="16.5" customHeight="1">
      <c r="A7" s="191"/>
      <c r="B7" s="136"/>
      <c r="C7" s="136"/>
      <c r="D7" s="136"/>
      <c r="E7" s="149"/>
      <c r="F7" s="149"/>
      <c r="G7" s="96"/>
      <c r="H7" s="96"/>
      <c r="I7" s="96"/>
      <c r="J7" s="96"/>
      <c r="K7" s="96"/>
      <c r="L7" s="96"/>
      <c r="M7" s="96"/>
      <c r="N7" s="149" t="s">
        <v>183</v>
      </c>
    </row>
    <row r="8" spans="1:15" ht="45" customHeight="1">
      <c r="A8" s="234" t="s">
        <v>722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</row>
    <row r="9" spans="1:15" hidden="1">
      <c r="A9" s="192"/>
      <c r="B9" s="32"/>
      <c r="C9" s="32"/>
      <c r="D9" s="32"/>
      <c r="E9" s="95"/>
      <c r="F9" s="95"/>
      <c r="G9" s="155"/>
      <c r="H9" s="155"/>
      <c r="I9" s="155"/>
      <c r="J9" s="155"/>
      <c r="K9" s="155"/>
      <c r="L9" s="155"/>
      <c r="M9" s="155"/>
      <c r="N9" s="152"/>
    </row>
    <row r="10" spans="1:15">
      <c r="A10" s="192"/>
      <c r="B10" s="32"/>
      <c r="C10" s="32"/>
      <c r="D10" s="32"/>
      <c r="E10" s="85"/>
      <c r="F10" s="95"/>
      <c r="G10" s="155"/>
      <c r="H10" s="155"/>
      <c r="I10" s="155"/>
      <c r="J10" s="155"/>
      <c r="K10" s="155"/>
      <c r="L10" s="155"/>
      <c r="M10" s="155"/>
      <c r="N10" s="153" t="s">
        <v>293</v>
      </c>
    </row>
    <row r="11" spans="1:15" ht="35.25" customHeight="1">
      <c r="A11" s="126" t="s">
        <v>156</v>
      </c>
      <c r="B11" s="33" t="s">
        <v>132</v>
      </c>
      <c r="C11" s="33" t="s">
        <v>186</v>
      </c>
      <c r="D11" s="33" t="s">
        <v>133</v>
      </c>
      <c r="E11" s="76" t="s">
        <v>600</v>
      </c>
      <c r="F11" s="76" t="s">
        <v>746</v>
      </c>
      <c r="G11" s="83" t="s">
        <v>746</v>
      </c>
      <c r="H11" s="76" t="s">
        <v>600</v>
      </c>
      <c r="I11" s="83" t="s">
        <v>746</v>
      </c>
      <c r="J11" s="76" t="s">
        <v>600</v>
      </c>
      <c r="K11" s="83" t="s">
        <v>746</v>
      </c>
      <c r="L11" s="83" t="s">
        <v>600</v>
      </c>
      <c r="M11" s="83" t="s">
        <v>746</v>
      </c>
      <c r="N11" s="76" t="s">
        <v>600</v>
      </c>
    </row>
    <row r="12" spans="1:15" ht="24.75" customHeight="1">
      <c r="A12" s="47" t="s">
        <v>134</v>
      </c>
      <c r="B12" s="33"/>
      <c r="C12" s="33"/>
      <c r="D12" s="33"/>
      <c r="E12" s="83">
        <f>SUM(E13,E80,E88,E113,E153,E194,E260,E303,E348,E361,E367,E373)</f>
        <v>954053.29999999981</v>
      </c>
      <c r="F12" s="83">
        <f>SUM(F13,F80,F88,F113,F153,F194,F260,F303,F348,F361,F367,F373)</f>
        <v>60019.5</v>
      </c>
      <c r="G12" s="83">
        <f>SUM(G13,G80,G88,G113,G153,G194,G260,G303,G348,G361,G367,G373)</f>
        <v>42496</v>
      </c>
      <c r="H12" s="83">
        <f>E12+F12+G12</f>
        <v>1056568.7999999998</v>
      </c>
      <c r="I12" s="83">
        <f>SUM(I13,I80,I88,I113,I153,I194,I260,I303,I348,I361,I367,I373)</f>
        <v>28478.400000000001</v>
      </c>
      <c r="J12" s="83">
        <f>H12+I12</f>
        <v>1085047.1999999997</v>
      </c>
      <c r="K12" s="83">
        <f>SUM(K13,K80,K88,K113,K153,K194,K260,K303,K348,K361,K367,K373)</f>
        <v>44918.2</v>
      </c>
      <c r="L12" s="83">
        <f>J12+K12</f>
        <v>1129965.3999999997</v>
      </c>
      <c r="M12" s="83">
        <f>M13+M80+M113+M153+M194+M260+M303</f>
        <v>20192</v>
      </c>
      <c r="N12" s="83">
        <f>L12+M12</f>
        <v>1150157.3999999997</v>
      </c>
    </row>
    <row r="13" spans="1:15" s="3" customFormat="1" ht="26.25" customHeight="1">
      <c r="A13" s="47" t="s">
        <v>135</v>
      </c>
      <c r="B13" s="56" t="s">
        <v>136</v>
      </c>
      <c r="C13" s="56"/>
      <c r="D13" s="56"/>
      <c r="E13" s="83">
        <f>SUM(E14,E22,E30,E48,E69,E74,E63)+E46</f>
        <v>57573.2</v>
      </c>
      <c r="F13" s="83">
        <f t="shared" ref="F13:G13" si="0">SUM(F14,F22,F30,F48,F69,F74,F63)+F46</f>
        <v>0</v>
      </c>
      <c r="G13" s="83">
        <f t="shared" si="0"/>
        <v>2200</v>
      </c>
      <c r="H13" s="83">
        <f t="shared" ref="H13:H80" si="1">E13+F13+G13</f>
        <v>59773.2</v>
      </c>
      <c r="I13" s="83">
        <f>I30+I48</f>
        <v>1005</v>
      </c>
      <c r="J13" s="83">
        <f t="shared" ref="J13:J80" si="2">H13+I13</f>
        <v>60778.2</v>
      </c>
      <c r="K13" s="83">
        <f>K63</f>
        <v>2000</v>
      </c>
      <c r="L13" s="83">
        <f t="shared" ref="L13:L80" si="3">J13+K13</f>
        <v>62778.2</v>
      </c>
      <c r="M13" s="83">
        <f>M14+M30+M48+M69</f>
        <v>-432.19999999999982</v>
      </c>
      <c r="N13" s="83">
        <f t="shared" ref="N13:N80" si="4">L13+M13</f>
        <v>62346</v>
      </c>
    </row>
    <row r="14" spans="1:15" s="3" customFormat="1" ht="34.5" customHeight="1">
      <c r="A14" s="47" t="s">
        <v>137</v>
      </c>
      <c r="B14" s="56" t="s">
        <v>138</v>
      </c>
      <c r="C14" s="56"/>
      <c r="D14" s="56"/>
      <c r="E14" s="83">
        <f>SUM(E16)</f>
        <v>1700</v>
      </c>
      <c r="F14" s="83"/>
      <c r="G14" s="83"/>
      <c r="H14" s="83">
        <f t="shared" si="1"/>
        <v>1700</v>
      </c>
      <c r="I14" s="83">
        <v>783</v>
      </c>
      <c r="J14" s="83">
        <f t="shared" si="2"/>
        <v>2483</v>
      </c>
      <c r="K14" s="83"/>
      <c r="L14" s="83">
        <f t="shared" si="3"/>
        <v>2483</v>
      </c>
      <c r="M14" s="83">
        <f>M15</f>
        <v>130.19999999999999</v>
      </c>
      <c r="N14" s="83">
        <f t="shared" si="4"/>
        <v>2613.1999999999998</v>
      </c>
    </row>
    <row r="15" spans="1:15" s="3" customFormat="1" ht="34.5" customHeight="1">
      <c r="A15" s="47" t="s">
        <v>267</v>
      </c>
      <c r="B15" s="56" t="s">
        <v>138</v>
      </c>
      <c r="C15" s="56" t="s">
        <v>216</v>
      </c>
      <c r="D15" s="56"/>
      <c r="E15" s="83">
        <f>SUM(E16)</f>
        <v>1700</v>
      </c>
      <c r="F15" s="83"/>
      <c r="G15" s="83"/>
      <c r="H15" s="83">
        <f t="shared" si="1"/>
        <v>1700</v>
      </c>
      <c r="I15" s="83">
        <v>783</v>
      </c>
      <c r="J15" s="83">
        <f t="shared" si="2"/>
        <v>2483</v>
      </c>
      <c r="K15" s="83"/>
      <c r="L15" s="83">
        <f t="shared" si="3"/>
        <v>2483</v>
      </c>
      <c r="M15" s="83">
        <f>M16</f>
        <v>130.19999999999999</v>
      </c>
      <c r="N15" s="83">
        <f t="shared" si="4"/>
        <v>2613.1999999999998</v>
      </c>
    </row>
    <row r="16" spans="1:15" ht="21.75" customHeight="1">
      <c r="A16" s="48" t="s">
        <v>139</v>
      </c>
      <c r="B16" s="58" t="s">
        <v>138</v>
      </c>
      <c r="C16" s="58" t="s">
        <v>217</v>
      </c>
      <c r="D16" s="58"/>
      <c r="E16" s="59">
        <f>SUM(E17,E20)</f>
        <v>1700</v>
      </c>
      <c r="F16" s="59"/>
      <c r="G16" s="59"/>
      <c r="H16" s="83">
        <f t="shared" si="1"/>
        <v>1700</v>
      </c>
      <c r="I16" s="83">
        <v>783</v>
      </c>
      <c r="J16" s="83">
        <f t="shared" si="2"/>
        <v>2483</v>
      </c>
      <c r="K16" s="83"/>
      <c r="L16" s="83">
        <f t="shared" si="3"/>
        <v>2483</v>
      </c>
      <c r="M16" s="83">
        <f>M19</f>
        <v>130.19999999999999</v>
      </c>
      <c r="N16" s="83">
        <f t="shared" si="4"/>
        <v>2613.1999999999998</v>
      </c>
    </row>
    <row r="17" spans="1:14" ht="36.75" customHeight="1">
      <c r="A17" s="48" t="s">
        <v>190</v>
      </c>
      <c r="B17" s="58" t="s">
        <v>138</v>
      </c>
      <c r="C17" s="58" t="s">
        <v>218</v>
      </c>
      <c r="D17" s="58"/>
      <c r="E17" s="59">
        <f>SUM(E18)</f>
        <v>1700</v>
      </c>
      <c r="F17" s="59"/>
      <c r="G17" s="59"/>
      <c r="H17" s="83">
        <f t="shared" si="1"/>
        <v>1700</v>
      </c>
      <c r="I17" s="83">
        <v>783</v>
      </c>
      <c r="J17" s="83">
        <f t="shared" si="2"/>
        <v>2483</v>
      </c>
      <c r="K17" s="83"/>
      <c r="L17" s="83">
        <f t="shared" si="3"/>
        <v>2483</v>
      </c>
      <c r="M17" s="83"/>
      <c r="N17" s="83">
        <f t="shared" si="4"/>
        <v>2483</v>
      </c>
    </row>
    <row r="18" spans="1:14" ht="27.75" customHeight="1">
      <c r="A18" s="48" t="s">
        <v>192</v>
      </c>
      <c r="B18" s="58" t="s">
        <v>138</v>
      </c>
      <c r="C18" s="58" t="s">
        <v>218</v>
      </c>
      <c r="D18" s="58" t="s">
        <v>191</v>
      </c>
      <c r="E18" s="59">
        <v>1700</v>
      </c>
      <c r="F18" s="59"/>
      <c r="G18" s="59"/>
      <c r="H18" s="83">
        <f t="shared" si="1"/>
        <v>1700</v>
      </c>
      <c r="I18" s="83">
        <v>783</v>
      </c>
      <c r="J18" s="83">
        <f t="shared" si="2"/>
        <v>2483</v>
      </c>
      <c r="K18" s="83"/>
      <c r="L18" s="83">
        <f t="shared" si="3"/>
        <v>2483</v>
      </c>
      <c r="M18" s="83"/>
      <c r="N18" s="83">
        <f t="shared" si="4"/>
        <v>2483</v>
      </c>
    </row>
    <row r="19" spans="1:14" ht="27.75" customHeight="1">
      <c r="A19" s="48" t="s">
        <v>804</v>
      </c>
      <c r="B19" s="57" t="s">
        <v>138</v>
      </c>
      <c r="C19" s="58" t="s">
        <v>803</v>
      </c>
      <c r="D19" s="58" t="s">
        <v>191</v>
      </c>
      <c r="E19" s="59"/>
      <c r="F19" s="59"/>
      <c r="G19" s="59"/>
      <c r="H19" s="83"/>
      <c r="I19" s="83"/>
      <c r="J19" s="83"/>
      <c r="K19" s="83"/>
      <c r="L19" s="83"/>
      <c r="M19" s="83">
        <v>130.19999999999999</v>
      </c>
      <c r="N19" s="83">
        <f t="shared" si="4"/>
        <v>130.19999999999999</v>
      </c>
    </row>
    <row r="20" spans="1:14" ht="27" customHeight="1">
      <c r="A20" s="48" t="s">
        <v>172</v>
      </c>
      <c r="B20" s="58" t="s">
        <v>138</v>
      </c>
      <c r="C20" s="58" t="s">
        <v>219</v>
      </c>
      <c r="D20" s="58"/>
      <c r="E20" s="59">
        <f>E21</f>
        <v>0</v>
      </c>
      <c r="F20" s="59"/>
      <c r="G20" s="59"/>
      <c r="H20" s="83">
        <f t="shared" si="1"/>
        <v>0</v>
      </c>
      <c r="I20" s="83">
        <v>783</v>
      </c>
      <c r="J20" s="83">
        <f t="shared" si="2"/>
        <v>783</v>
      </c>
      <c r="K20" s="83"/>
      <c r="L20" s="83">
        <f t="shared" si="3"/>
        <v>783</v>
      </c>
      <c r="M20" s="83"/>
      <c r="N20" s="83">
        <f t="shared" si="4"/>
        <v>783</v>
      </c>
    </row>
    <row r="21" spans="1:14" ht="36.75" customHeight="1">
      <c r="A21" s="48" t="s">
        <v>188</v>
      </c>
      <c r="B21" s="58" t="s">
        <v>138</v>
      </c>
      <c r="C21" s="58" t="s">
        <v>219</v>
      </c>
      <c r="D21" s="58" t="s">
        <v>187</v>
      </c>
      <c r="E21" s="59">
        <v>0</v>
      </c>
      <c r="F21" s="59"/>
      <c r="G21" s="59"/>
      <c r="H21" s="83">
        <f t="shared" si="1"/>
        <v>0</v>
      </c>
      <c r="I21" s="83">
        <v>783</v>
      </c>
      <c r="J21" s="83">
        <f t="shared" si="2"/>
        <v>783</v>
      </c>
      <c r="K21" s="83"/>
      <c r="L21" s="83">
        <f t="shared" si="3"/>
        <v>783</v>
      </c>
      <c r="M21" s="83"/>
      <c r="N21" s="83">
        <f t="shared" si="4"/>
        <v>783</v>
      </c>
    </row>
    <row r="22" spans="1:14" ht="43.5" customHeight="1">
      <c r="A22" s="47" t="s">
        <v>184</v>
      </c>
      <c r="B22" s="56" t="s">
        <v>297</v>
      </c>
      <c r="C22" s="56"/>
      <c r="D22" s="56"/>
      <c r="E22" s="83">
        <f>SUM(E24)</f>
        <v>1486</v>
      </c>
      <c r="F22" s="83"/>
      <c r="G22" s="83"/>
      <c r="H22" s="83">
        <f t="shared" si="1"/>
        <v>1486</v>
      </c>
      <c r="I22" s="83">
        <v>783</v>
      </c>
      <c r="J22" s="83">
        <f t="shared" si="2"/>
        <v>2269</v>
      </c>
      <c r="K22" s="83"/>
      <c r="L22" s="83">
        <f t="shared" si="3"/>
        <v>2269</v>
      </c>
      <c r="M22" s="83"/>
      <c r="N22" s="83">
        <f t="shared" si="4"/>
        <v>2269</v>
      </c>
    </row>
    <row r="23" spans="1:14" ht="30.75" customHeight="1">
      <c r="A23" s="47" t="s">
        <v>267</v>
      </c>
      <c r="B23" s="56" t="s">
        <v>297</v>
      </c>
      <c r="C23" s="56" t="s">
        <v>216</v>
      </c>
      <c r="D23" s="56"/>
      <c r="E23" s="83">
        <f>SUM(E24)</f>
        <v>1486</v>
      </c>
      <c r="F23" s="83"/>
      <c r="G23" s="83"/>
      <c r="H23" s="83">
        <f t="shared" si="1"/>
        <v>1486</v>
      </c>
      <c r="I23" s="83">
        <v>783</v>
      </c>
      <c r="J23" s="83">
        <f t="shared" si="2"/>
        <v>2269</v>
      </c>
      <c r="K23" s="83"/>
      <c r="L23" s="83">
        <f t="shared" si="3"/>
        <v>2269</v>
      </c>
      <c r="M23" s="83"/>
      <c r="N23" s="83">
        <f t="shared" si="4"/>
        <v>2269</v>
      </c>
    </row>
    <row r="24" spans="1:14" s="3" customFormat="1" ht="32.25" customHeight="1">
      <c r="A24" s="48" t="s">
        <v>296</v>
      </c>
      <c r="B24" s="58" t="s">
        <v>297</v>
      </c>
      <c r="C24" s="58" t="s">
        <v>220</v>
      </c>
      <c r="D24" s="58"/>
      <c r="E24" s="59">
        <f>SUM(E25,E27)+E29</f>
        <v>1486</v>
      </c>
      <c r="F24" s="59"/>
      <c r="G24" s="59"/>
      <c r="H24" s="83">
        <f t="shared" si="1"/>
        <v>1486</v>
      </c>
      <c r="I24" s="83">
        <v>783</v>
      </c>
      <c r="J24" s="83">
        <f t="shared" si="2"/>
        <v>2269</v>
      </c>
      <c r="K24" s="83"/>
      <c r="L24" s="83">
        <f t="shared" si="3"/>
        <v>2269</v>
      </c>
      <c r="M24" s="83"/>
      <c r="N24" s="83">
        <f t="shared" si="4"/>
        <v>2269</v>
      </c>
    </row>
    <row r="25" spans="1:14" s="3" customFormat="1" ht="32.25" customHeight="1">
      <c r="A25" s="48" t="s">
        <v>190</v>
      </c>
      <c r="B25" s="58" t="s">
        <v>297</v>
      </c>
      <c r="C25" s="58" t="s">
        <v>221</v>
      </c>
      <c r="D25" s="58"/>
      <c r="E25" s="59">
        <f>SUM(E26)</f>
        <v>1086</v>
      </c>
      <c r="F25" s="59"/>
      <c r="G25" s="59"/>
      <c r="H25" s="83">
        <f t="shared" si="1"/>
        <v>1086</v>
      </c>
      <c r="I25" s="83">
        <v>783</v>
      </c>
      <c r="J25" s="83">
        <f t="shared" si="2"/>
        <v>1869</v>
      </c>
      <c r="K25" s="83"/>
      <c r="L25" s="83">
        <f t="shared" si="3"/>
        <v>1869</v>
      </c>
      <c r="M25" s="83"/>
      <c r="N25" s="83">
        <f t="shared" si="4"/>
        <v>1869</v>
      </c>
    </row>
    <row r="26" spans="1:14" s="3" customFormat="1" ht="29.25" customHeight="1">
      <c r="A26" s="48" t="s">
        <v>192</v>
      </c>
      <c r="B26" s="58" t="s">
        <v>297</v>
      </c>
      <c r="C26" s="58" t="s">
        <v>221</v>
      </c>
      <c r="D26" s="58" t="s">
        <v>191</v>
      </c>
      <c r="E26" s="59">
        <v>1086</v>
      </c>
      <c r="F26" s="59"/>
      <c r="G26" s="59"/>
      <c r="H26" s="83">
        <f t="shared" si="1"/>
        <v>1086</v>
      </c>
      <c r="I26" s="83">
        <v>783</v>
      </c>
      <c r="J26" s="83">
        <f t="shared" si="2"/>
        <v>1869</v>
      </c>
      <c r="K26" s="83"/>
      <c r="L26" s="83">
        <f t="shared" si="3"/>
        <v>1869</v>
      </c>
      <c r="M26" s="83"/>
      <c r="N26" s="83">
        <f t="shared" si="4"/>
        <v>1869</v>
      </c>
    </row>
    <row r="27" spans="1:14" s="3" customFormat="1" ht="24.75" customHeight="1">
      <c r="A27" s="48" t="s">
        <v>172</v>
      </c>
      <c r="B27" s="58" t="s">
        <v>297</v>
      </c>
      <c r="C27" s="58" t="s">
        <v>222</v>
      </c>
      <c r="D27" s="58"/>
      <c r="E27" s="59">
        <f>E28</f>
        <v>400</v>
      </c>
      <c r="F27" s="59"/>
      <c r="G27" s="59"/>
      <c r="H27" s="83">
        <f t="shared" si="1"/>
        <v>400</v>
      </c>
      <c r="I27" s="83">
        <v>783</v>
      </c>
      <c r="J27" s="83">
        <f t="shared" si="2"/>
        <v>1183</v>
      </c>
      <c r="K27" s="83"/>
      <c r="L27" s="83">
        <f t="shared" si="3"/>
        <v>1183</v>
      </c>
      <c r="M27" s="83"/>
      <c r="N27" s="83">
        <f t="shared" si="4"/>
        <v>1183</v>
      </c>
    </row>
    <row r="28" spans="1:14" s="3" customFormat="1" ht="31.5" customHeight="1">
      <c r="A28" s="48" t="s">
        <v>188</v>
      </c>
      <c r="B28" s="58" t="s">
        <v>297</v>
      </c>
      <c r="C28" s="58" t="s">
        <v>222</v>
      </c>
      <c r="D28" s="58" t="s">
        <v>187</v>
      </c>
      <c r="E28" s="59">
        <v>400</v>
      </c>
      <c r="F28" s="59"/>
      <c r="G28" s="59"/>
      <c r="H28" s="83">
        <f t="shared" si="1"/>
        <v>400</v>
      </c>
      <c r="I28" s="83">
        <v>783</v>
      </c>
      <c r="J28" s="83">
        <f t="shared" si="2"/>
        <v>1183</v>
      </c>
      <c r="K28" s="83"/>
      <c r="L28" s="83">
        <f t="shared" si="3"/>
        <v>1183</v>
      </c>
      <c r="M28" s="83"/>
      <c r="N28" s="83">
        <f t="shared" si="4"/>
        <v>1183</v>
      </c>
    </row>
    <row r="29" spans="1:14" s="3" customFormat="1" ht="25.5" customHeight="1">
      <c r="A29" s="48" t="s">
        <v>627</v>
      </c>
      <c r="B29" s="57" t="s">
        <v>297</v>
      </c>
      <c r="C29" s="58" t="s">
        <v>626</v>
      </c>
      <c r="D29" s="58" t="s">
        <v>187</v>
      </c>
      <c r="E29" s="59">
        <v>0</v>
      </c>
      <c r="F29" s="59"/>
      <c r="G29" s="59"/>
      <c r="H29" s="83">
        <f t="shared" si="1"/>
        <v>0</v>
      </c>
      <c r="I29" s="83">
        <v>783</v>
      </c>
      <c r="J29" s="83">
        <f t="shared" si="2"/>
        <v>783</v>
      </c>
      <c r="K29" s="83"/>
      <c r="L29" s="83">
        <f t="shared" si="3"/>
        <v>783</v>
      </c>
      <c r="M29" s="83"/>
      <c r="N29" s="83">
        <f t="shared" si="4"/>
        <v>783</v>
      </c>
    </row>
    <row r="30" spans="1:14" s="3" customFormat="1" ht="48.75" customHeight="1">
      <c r="A30" s="47" t="s">
        <v>298</v>
      </c>
      <c r="B30" s="56" t="s">
        <v>299</v>
      </c>
      <c r="C30" s="56"/>
      <c r="D30" s="56"/>
      <c r="E30" s="83">
        <f>SUM(E31)</f>
        <v>38319</v>
      </c>
      <c r="F30" s="83">
        <f t="shared" ref="F30:G30" si="5">SUM(F31)</f>
        <v>0</v>
      </c>
      <c r="G30" s="83">
        <f t="shared" si="5"/>
        <v>2200</v>
      </c>
      <c r="H30" s="83">
        <f t="shared" si="1"/>
        <v>40519</v>
      </c>
      <c r="I30" s="83">
        <v>783</v>
      </c>
      <c r="J30" s="83">
        <f t="shared" si="2"/>
        <v>41302</v>
      </c>
      <c r="K30" s="83"/>
      <c r="L30" s="83">
        <f t="shared" si="3"/>
        <v>41302</v>
      </c>
      <c r="M30" s="83">
        <f>M31+M38</f>
        <v>1392.4</v>
      </c>
      <c r="N30" s="83">
        <f t="shared" si="4"/>
        <v>42694.400000000001</v>
      </c>
    </row>
    <row r="31" spans="1:14" s="3" customFormat="1" ht="25.5" customHeight="1">
      <c r="A31" s="47" t="s">
        <v>268</v>
      </c>
      <c r="B31" s="56" t="s">
        <v>299</v>
      </c>
      <c r="C31" s="56" t="s">
        <v>224</v>
      </c>
      <c r="D31" s="56"/>
      <c r="E31" s="83">
        <f>SUM(E32,E38)</f>
        <v>38319</v>
      </c>
      <c r="F31" s="83">
        <f t="shared" ref="F31:G31" si="6">SUM(F32,F38)</f>
        <v>0</v>
      </c>
      <c r="G31" s="83">
        <f t="shared" si="6"/>
        <v>2200</v>
      </c>
      <c r="H31" s="83">
        <f t="shared" si="1"/>
        <v>40519</v>
      </c>
      <c r="I31" s="59">
        <v>783</v>
      </c>
      <c r="J31" s="83">
        <f t="shared" si="2"/>
        <v>41302</v>
      </c>
      <c r="K31" s="59"/>
      <c r="L31" s="83">
        <f t="shared" si="3"/>
        <v>41302</v>
      </c>
      <c r="M31" s="59">
        <f>M32</f>
        <v>117.2</v>
      </c>
      <c r="N31" s="83">
        <f t="shared" si="4"/>
        <v>41419.199999999997</v>
      </c>
    </row>
    <row r="32" spans="1:14" ht="30.75" customHeight="1">
      <c r="A32" s="48" t="s">
        <v>300</v>
      </c>
      <c r="B32" s="58" t="s">
        <v>299</v>
      </c>
      <c r="C32" s="58" t="s">
        <v>225</v>
      </c>
      <c r="D32" s="58"/>
      <c r="E32" s="59">
        <f>E33</f>
        <v>1175</v>
      </c>
      <c r="F32" s="59"/>
      <c r="G32" s="59"/>
      <c r="H32" s="83">
        <f t="shared" si="1"/>
        <v>1175</v>
      </c>
      <c r="I32" s="59">
        <v>783</v>
      </c>
      <c r="J32" s="83">
        <f t="shared" si="2"/>
        <v>1958</v>
      </c>
      <c r="K32" s="59"/>
      <c r="L32" s="83">
        <f t="shared" si="3"/>
        <v>1958</v>
      </c>
      <c r="M32" s="59">
        <f>M35</f>
        <v>117.2</v>
      </c>
      <c r="N32" s="83">
        <f t="shared" si="4"/>
        <v>2075.1999999999998</v>
      </c>
    </row>
    <row r="33" spans="1:14" ht="30.75" customHeight="1">
      <c r="A33" s="48" t="s">
        <v>190</v>
      </c>
      <c r="B33" s="58" t="s">
        <v>299</v>
      </c>
      <c r="C33" s="58" t="s">
        <v>226</v>
      </c>
      <c r="D33" s="58"/>
      <c r="E33" s="59">
        <f>E34</f>
        <v>1175</v>
      </c>
      <c r="F33" s="59"/>
      <c r="G33" s="59"/>
      <c r="H33" s="83">
        <f t="shared" si="1"/>
        <v>1175</v>
      </c>
      <c r="I33" s="59">
        <v>783</v>
      </c>
      <c r="J33" s="83">
        <f t="shared" si="2"/>
        <v>1958</v>
      </c>
      <c r="K33" s="59"/>
      <c r="L33" s="83">
        <f t="shared" si="3"/>
        <v>1958</v>
      </c>
      <c r="M33" s="59"/>
      <c r="N33" s="83">
        <f t="shared" si="4"/>
        <v>1958</v>
      </c>
    </row>
    <row r="34" spans="1:14" ht="34.5" customHeight="1">
      <c r="A34" s="48" t="s">
        <v>192</v>
      </c>
      <c r="B34" s="58" t="s">
        <v>299</v>
      </c>
      <c r="C34" s="58" t="s">
        <v>226</v>
      </c>
      <c r="D34" s="58" t="s">
        <v>191</v>
      </c>
      <c r="E34" s="59">
        <v>1175</v>
      </c>
      <c r="F34" s="59"/>
      <c r="G34" s="59"/>
      <c r="H34" s="83">
        <f t="shared" si="1"/>
        <v>1175</v>
      </c>
      <c r="I34" s="59">
        <v>783</v>
      </c>
      <c r="J34" s="83">
        <f t="shared" si="2"/>
        <v>1958</v>
      </c>
      <c r="K34" s="59"/>
      <c r="L34" s="83">
        <f t="shared" si="3"/>
        <v>1958</v>
      </c>
      <c r="M34" s="59"/>
      <c r="N34" s="83">
        <f t="shared" si="4"/>
        <v>1958</v>
      </c>
    </row>
    <row r="35" spans="1:14" ht="34.5" customHeight="1">
      <c r="A35" s="48" t="s">
        <v>804</v>
      </c>
      <c r="B35" s="58" t="s">
        <v>299</v>
      </c>
      <c r="C35" s="58" t="s">
        <v>805</v>
      </c>
      <c r="D35" s="58" t="s">
        <v>191</v>
      </c>
      <c r="E35" s="59"/>
      <c r="F35" s="59"/>
      <c r="G35" s="59"/>
      <c r="H35" s="83"/>
      <c r="I35" s="59"/>
      <c r="J35" s="83"/>
      <c r="K35" s="59"/>
      <c r="L35" s="83"/>
      <c r="M35" s="59">
        <v>117.2</v>
      </c>
      <c r="N35" s="83">
        <f t="shared" si="4"/>
        <v>117.2</v>
      </c>
    </row>
    <row r="36" spans="1:14" ht="34.5" customHeight="1">
      <c r="A36" s="48" t="s">
        <v>172</v>
      </c>
      <c r="B36" s="58" t="s">
        <v>299</v>
      </c>
      <c r="C36" s="58" t="s">
        <v>227</v>
      </c>
      <c r="D36" s="58"/>
      <c r="E36" s="59"/>
      <c r="F36" s="59"/>
      <c r="G36" s="59"/>
      <c r="H36" s="83">
        <f t="shared" si="1"/>
        <v>0</v>
      </c>
      <c r="I36" s="59"/>
      <c r="J36" s="83">
        <f t="shared" si="2"/>
        <v>0</v>
      </c>
      <c r="K36" s="59"/>
      <c r="L36" s="83">
        <f t="shared" si="3"/>
        <v>0</v>
      </c>
      <c r="M36" s="59"/>
      <c r="N36" s="83">
        <f t="shared" si="4"/>
        <v>0</v>
      </c>
    </row>
    <row r="37" spans="1:14" ht="41.25" customHeight="1">
      <c r="A37" s="48" t="s">
        <v>188</v>
      </c>
      <c r="B37" s="58" t="s">
        <v>299</v>
      </c>
      <c r="C37" s="58" t="s">
        <v>227</v>
      </c>
      <c r="D37" s="58" t="s">
        <v>187</v>
      </c>
      <c r="E37" s="59"/>
      <c r="F37" s="59"/>
      <c r="G37" s="59"/>
      <c r="H37" s="83">
        <f t="shared" si="1"/>
        <v>0</v>
      </c>
      <c r="I37" s="59"/>
      <c r="J37" s="83">
        <f t="shared" si="2"/>
        <v>0</v>
      </c>
      <c r="K37" s="59"/>
      <c r="L37" s="83">
        <f t="shared" si="3"/>
        <v>0</v>
      </c>
      <c r="M37" s="59"/>
      <c r="N37" s="83">
        <f t="shared" si="4"/>
        <v>0</v>
      </c>
    </row>
    <row r="38" spans="1:14" ht="21" customHeight="1">
      <c r="A38" s="48" t="s">
        <v>185</v>
      </c>
      <c r="B38" s="58" t="s">
        <v>299</v>
      </c>
      <c r="C38" s="58" t="s">
        <v>228</v>
      </c>
      <c r="D38" s="58"/>
      <c r="E38" s="59">
        <f>SUM(E39,E42)</f>
        <v>37144</v>
      </c>
      <c r="F38" s="59">
        <f t="shared" ref="F38:G38" si="7">SUM(F39,F42)</f>
        <v>0</v>
      </c>
      <c r="G38" s="59">
        <f t="shared" si="7"/>
        <v>2200</v>
      </c>
      <c r="H38" s="83">
        <f t="shared" si="1"/>
        <v>39344</v>
      </c>
      <c r="I38" s="59"/>
      <c r="J38" s="83">
        <f t="shared" si="2"/>
        <v>39344</v>
      </c>
      <c r="K38" s="59"/>
      <c r="L38" s="83">
        <f t="shared" si="3"/>
        <v>39344</v>
      </c>
      <c r="M38" s="59">
        <f>M41</f>
        <v>1275.2</v>
      </c>
      <c r="N38" s="83">
        <f t="shared" si="4"/>
        <v>40619.199999999997</v>
      </c>
    </row>
    <row r="39" spans="1:14" ht="27" customHeight="1">
      <c r="A39" s="48" t="s">
        <v>190</v>
      </c>
      <c r="B39" s="58" t="s">
        <v>299</v>
      </c>
      <c r="C39" s="58" t="s">
        <v>229</v>
      </c>
      <c r="D39" s="58"/>
      <c r="E39" s="59">
        <f>SUM(E40)</f>
        <v>28319</v>
      </c>
      <c r="F39" s="59"/>
      <c r="G39" s="59"/>
      <c r="H39" s="83">
        <f t="shared" si="1"/>
        <v>28319</v>
      </c>
      <c r="I39" s="59"/>
      <c r="J39" s="83">
        <f t="shared" si="2"/>
        <v>28319</v>
      </c>
      <c r="K39" s="59"/>
      <c r="L39" s="83">
        <f t="shared" si="3"/>
        <v>28319</v>
      </c>
      <c r="M39" s="59"/>
      <c r="N39" s="83">
        <f t="shared" si="4"/>
        <v>28319</v>
      </c>
    </row>
    <row r="40" spans="1:14" ht="36" customHeight="1">
      <c r="A40" s="48" t="s">
        <v>192</v>
      </c>
      <c r="B40" s="58" t="s">
        <v>299</v>
      </c>
      <c r="C40" s="58" t="s">
        <v>229</v>
      </c>
      <c r="D40" s="58" t="s">
        <v>191</v>
      </c>
      <c r="E40" s="59">
        <v>28319</v>
      </c>
      <c r="F40" s="59"/>
      <c r="G40" s="59"/>
      <c r="H40" s="83">
        <f t="shared" si="1"/>
        <v>28319</v>
      </c>
      <c r="I40" s="59"/>
      <c r="J40" s="83">
        <f t="shared" si="2"/>
        <v>28319</v>
      </c>
      <c r="K40" s="59"/>
      <c r="L40" s="83">
        <f t="shared" si="3"/>
        <v>28319</v>
      </c>
      <c r="M40" s="59"/>
      <c r="N40" s="83">
        <f t="shared" si="4"/>
        <v>28319</v>
      </c>
    </row>
    <row r="41" spans="1:14" ht="36" customHeight="1">
      <c r="A41" s="48" t="s">
        <v>804</v>
      </c>
      <c r="B41" s="57" t="s">
        <v>299</v>
      </c>
      <c r="C41" s="58" t="s">
        <v>806</v>
      </c>
      <c r="D41" s="58" t="s">
        <v>191</v>
      </c>
      <c r="E41" s="90"/>
      <c r="F41" s="90"/>
      <c r="G41" s="90"/>
      <c r="H41" s="83"/>
      <c r="I41" s="90"/>
      <c r="J41" s="83"/>
      <c r="K41" s="90"/>
      <c r="L41" s="83"/>
      <c r="M41" s="90">
        <v>1275.2</v>
      </c>
      <c r="N41" s="83">
        <f t="shared" si="4"/>
        <v>1275.2</v>
      </c>
    </row>
    <row r="42" spans="1:14" ht="21.75" customHeight="1">
      <c r="A42" s="48" t="s">
        <v>172</v>
      </c>
      <c r="B42" s="58" t="s">
        <v>299</v>
      </c>
      <c r="C42" s="58" t="s">
        <v>230</v>
      </c>
      <c r="D42" s="58"/>
      <c r="E42" s="90">
        <f>E43+E45+E44</f>
        <v>8825</v>
      </c>
      <c r="F42" s="90">
        <f t="shared" ref="F42:G42" si="8">F43+F45+F44</f>
        <v>0</v>
      </c>
      <c r="G42" s="90">
        <f t="shared" si="8"/>
        <v>2200</v>
      </c>
      <c r="H42" s="83">
        <f t="shared" si="1"/>
        <v>11025</v>
      </c>
      <c r="I42" s="90"/>
      <c r="J42" s="83">
        <f t="shared" si="2"/>
        <v>11025</v>
      </c>
      <c r="K42" s="90"/>
      <c r="L42" s="83">
        <f t="shared" si="3"/>
        <v>11025</v>
      </c>
      <c r="M42" s="90"/>
      <c r="N42" s="83">
        <f t="shared" si="4"/>
        <v>11025</v>
      </c>
    </row>
    <row r="43" spans="1:14" ht="33" customHeight="1">
      <c r="A43" s="48" t="s">
        <v>188</v>
      </c>
      <c r="B43" s="58" t="s">
        <v>299</v>
      </c>
      <c r="C43" s="58" t="s">
        <v>230</v>
      </c>
      <c r="D43" s="58" t="s">
        <v>187</v>
      </c>
      <c r="E43" s="59">
        <v>8525</v>
      </c>
      <c r="F43" s="59"/>
      <c r="G43" s="59" t="s">
        <v>763</v>
      </c>
      <c r="H43" s="83">
        <f t="shared" si="1"/>
        <v>10725</v>
      </c>
      <c r="I43" s="59"/>
      <c r="J43" s="83">
        <f t="shared" si="2"/>
        <v>10725</v>
      </c>
      <c r="K43" s="59"/>
      <c r="L43" s="83">
        <f t="shared" si="3"/>
        <v>10725</v>
      </c>
      <c r="M43" s="59"/>
      <c r="N43" s="83">
        <f t="shared" si="4"/>
        <v>10725</v>
      </c>
    </row>
    <row r="44" spans="1:14" ht="38.25" customHeight="1">
      <c r="A44" s="48" t="s">
        <v>188</v>
      </c>
      <c r="B44" s="58" t="s">
        <v>299</v>
      </c>
      <c r="C44" s="58" t="s">
        <v>506</v>
      </c>
      <c r="D44" s="58" t="s">
        <v>187</v>
      </c>
      <c r="E44" s="59">
        <v>0</v>
      </c>
      <c r="F44" s="59"/>
      <c r="G44" s="59"/>
      <c r="H44" s="83">
        <f t="shared" si="1"/>
        <v>0</v>
      </c>
      <c r="I44" s="59"/>
      <c r="J44" s="83">
        <f t="shared" si="2"/>
        <v>0</v>
      </c>
      <c r="K44" s="59"/>
      <c r="L44" s="83">
        <f t="shared" si="3"/>
        <v>0</v>
      </c>
      <c r="M44" s="59"/>
      <c r="N44" s="83">
        <f t="shared" si="4"/>
        <v>0</v>
      </c>
    </row>
    <row r="45" spans="1:14" ht="24.75" customHeight="1">
      <c r="A45" s="48" t="s">
        <v>30</v>
      </c>
      <c r="B45" s="58" t="s">
        <v>299</v>
      </c>
      <c r="C45" s="58" t="s">
        <v>230</v>
      </c>
      <c r="D45" s="58" t="s">
        <v>203</v>
      </c>
      <c r="E45" s="59">
        <v>300</v>
      </c>
      <c r="F45" s="59"/>
      <c r="G45" s="59"/>
      <c r="H45" s="83">
        <f t="shared" si="1"/>
        <v>300</v>
      </c>
      <c r="I45" s="59"/>
      <c r="J45" s="83">
        <f t="shared" si="2"/>
        <v>300</v>
      </c>
      <c r="K45" s="59"/>
      <c r="L45" s="83">
        <f t="shared" si="3"/>
        <v>300</v>
      </c>
      <c r="M45" s="59"/>
      <c r="N45" s="83">
        <f t="shared" si="4"/>
        <v>300</v>
      </c>
    </row>
    <row r="46" spans="1:14" ht="24" customHeight="1">
      <c r="A46" s="47" t="s">
        <v>577</v>
      </c>
      <c r="B46" s="131" t="s">
        <v>578</v>
      </c>
      <c r="C46" s="56"/>
      <c r="D46" s="58"/>
      <c r="E46" s="83">
        <f>E47</f>
        <v>32.700000000000003</v>
      </c>
      <c r="F46" s="83"/>
      <c r="G46" s="59"/>
      <c r="H46" s="83">
        <f t="shared" si="1"/>
        <v>32.700000000000003</v>
      </c>
      <c r="I46" s="59"/>
      <c r="J46" s="83">
        <f t="shared" si="2"/>
        <v>32.700000000000003</v>
      </c>
      <c r="K46" s="59"/>
      <c r="L46" s="83">
        <f t="shared" si="3"/>
        <v>32.700000000000003</v>
      </c>
      <c r="M46" s="59"/>
      <c r="N46" s="83">
        <f t="shared" si="4"/>
        <v>32.700000000000003</v>
      </c>
    </row>
    <row r="47" spans="1:14" ht="38.25" customHeight="1">
      <c r="A47" s="193" t="s">
        <v>579</v>
      </c>
      <c r="B47" s="132" t="s">
        <v>578</v>
      </c>
      <c r="C47" s="133" t="s">
        <v>580</v>
      </c>
      <c r="D47" s="58" t="s">
        <v>187</v>
      </c>
      <c r="E47" s="59">
        <v>32.700000000000003</v>
      </c>
      <c r="F47" s="59"/>
      <c r="G47" s="59"/>
      <c r="H47" s="83">
        <f t="shared" si="1"/>
        <v>32.700000000000003</v>
      </c>
      <c r="I47" s="59"/>
      <c r="J47" s="83">
        <f t="shared" si="2"/>
        <v>32.700000000000003</v>
      </c>
      <c r="K47" s="59"/>
      <c r="L47" s="83">
        <f t="shared" si="3"/>
        <v>32.700000000000003</v>
      </c>
      <c r="M47" s="59"/>
      <c r="N47" s="83">
        <f t="shared" si="4"/>
        <v>32.700000000000003</v>
      </c>
    </row>
    <row r="48" spans="1:14" ht="42.75" customHeight="1">
      <c r="A48" s="51" t="s">
        <v>316</v>
      </c>
      <c r="B48" s="56" t="s">
        <v>301</v>
      </c>
      <c r="C48" s="56"/>
      <c r="D48" s="56"/>
      <c r="E48" s="83">
        <f>SUM(E50,E57)</f>
        <v>9747</v>
      </c>
      <c r="F48" s="83"/>
      <c r="G48" s="83"/>
      <c r="H48" s="83">
        <f t="shared" si="1"/>
        <v>9747</v>
      </c>
      <c r="I48" s="83">
        <v>222</v>
      </c>
      <c r="J48" s="83">
        <f t="shared" si="2"/>
        <v>9969</v>
      </c>
      <c r="K48" s="83"/>
      <c r="L48" s="83">
        <f t="shared" si="3"/>
        <v>9969</v>
      </c>
      <c r="M48" s="83">
        <f>M49</f>
        <v>298.2</v>
      </c>
      <c r="N48" s="83">
        <f t="shared" si="4"/>
        <v>10267.200000000001</v>
      </c>
    </row>
    <row r="49" spans="1:14" s="3" customFormat="1" ht="21.75" customHeight="1">
      <c r="A49" s="47" t="s">
        <v>266</v>
      </c>
      <c r="B49" s="56" t="s">
        <v>301</v>
      </c>
      <c r="C49" s="56" t="s">
        <v>224</v>
      </c>
      <c r="D49" s="56"/>
      <c r="E49" s="83">
        <f>SUM(E50)</f>
        <v>8032</v>
      </c>
      <c r="F49" s="83"/>
      <c r="G49" s="83"/>
      <c r="H49" s="83">
        <f t="shared" si="1"/>
        <v>8032</v>
      </c>
      <c r="I49" s="83">
        <v>222</v>
      </c>
      <c r="J49" s="83">
        <f t="shared" si="2"/>
        <v>8254</v>
      </c>
      <c r="K49" s="83"/>
      <c r="L49" s="83">
        <f t="shared" si="3"/>
        <v>8254</v>
      </c>
      <c r="M49" s="83">
        <f>M50</f>
        <v>298.2</v>
      </c>
      <c r="N49" s="83">
        <f t="shared" si="4"/>
        <v>8552.2000000000007</v>
      </c>
    </row>
    <row r="50" spans="1:14" s="3" customFormat="1" ht="32.25" customHeight="1">
      <c r="A50" s="49" t="s">
        <v>194</v>
      </c>
      <c r="B50" s="58" t="s">
        <v>301</v>
      </c>
      <c r="C50" s="58" t="s">
        <v>249</v>
      </c>
      <c r="D50" s="58"/>
      <c r="E50" s="59">
        <f>SUM(E51,E54)</f>
        <v>8032</v>
      </c>
      <c r="F50" s="59"/>
      <c r="G50" s="59"/>
      <c r="H50" s="83">
        <f t="shared" si="1"/>
        <v>8032</v>
      </c>
      <c r="I50" s="59">
        <v>222</v>
      </c>
      <c r="J50" s="83">
        <f t="shared" si="2"/>
        <v>8254</v>
      </c>
      <c r="K50" s="59"/>
      <c r="L50" s="83">
        <f t="shared" si="3"/>
        <v>8254</v>
      </c>
      <c r="M50" s="59">
        <f>M53</f>
        <v>298.2</v>
      </c>
      <c r="N50" s="83">
        <f t="shared" si="4"/>
        <v>8552.2000000000007</v>
      </c>
    </row>
    <row r="51" spans="1:14" s="3" customFormat="1" ht="31.5" customHeight="1">
      <c r="A51" s="48" t="s">
        <v>190</v>
      </c>
      <c r="B51" s="58" t="s">
        <v>301</v>
      </c>
      <c r="C51" s="58" t="s">
        <v>250</v>
      </c>
      <c r="D51" s="58"/>
      <c r="E51" s="59">
        <f>SUM(E52)</f>
        <v>7302</v>
      </c>
      <c r="F51" s="59"/>
      <c r="G51" s="59"/>
      <c r="H51" s="83">
        <f t="shared" si="1"/>
        <v>7302</v>
      </c>
      <c r="I51" s="59">
        <v>222</v>
      </c>
      <c r="J51" s="83">
        <f t="shared" si="2"/>
        <v>7524</v>
      </c>
      <c r="K51" s="59"/>
      <c r="L51" s="83">
        <f t="shared" si="3"/>
        <v>7524</v>
      </c>
      <c r="M51" s="59"/>
      <c r="N51" s="83">
        <f t="shared" si="4"/>
        <v>7524</v>
      </c>
    </row>
    <row r="52" spans="1:14" ht="29.25" customHeight="1">
      <c r="A52" s="48" t="s">
        <v>192</v>
      </c>
      <c r="B52" s="58" t="s">
        <v>301</v>
      </c>
      <c r="C52" s="58" t="s">
        <v>250</v>
      </c>
      <c r="D52" s="58" t="s">
        <v>191</v>
      </c>
      <c r="E52" s="59">
        <v>7302</v>
      </c>
      <c r="F52" s="59"/>
      <c r="G52" s="59"/>
      <c r="H52" s="83">
        <f t="shared" si="1"/>
        <v>7302</v>
      </c>
      <c r="I52" s="59">
        <v>222</v>
      </c>
      <c r="J52" s="83">
        <f t="shared" si="2"/>
        <v>7524</v>
      </c>
      <c r="K52" s="59"/>
      <c r="L52" s="83">
        <f t="shared" si="3"/>
        <v>7524</v>
      </c>
      <c r="M52" s="59"/>
      <c r="N52" s="83">
        <f t="shared" si="4"/>
        <v>7524</v>
      </c>
    </row>
    <row r="53" spans="1:14" ht="29.25" customHeight="1">
      <c r="A53" s="48" t="s">
        <v>804</v>
      </c>
      <c r="B53" s="57" t="s">
        <v>301</v>
      </c>
      <c r="C53" s="58" t="s">
        <v>807</v>
      </c>
      <c r="D53" s="58" t="s">
        <v>191</v>
      </c>
      <c r="E53" s="59"/>
      <c r="F53" s="59"/>
      <c r="G53" s="59"/>
      <c r="H53" s="83"/>
      <c r="I53" s="59"/>
      <c r="J53" s="83"/>
      <c r="K53" s="59"/>
      <c r="L53" s="83"/>
      <c r="M53" s="59">
        <v>298.2</v>
      </c>
      <c r="N53" s="83">
        <f t="shared" si="4"/>
        <v>298.2</v>
      </c>
    </row>
    <row r="54" spans="1:14" ht="23.25" customHeight="1">
      <c r="A54" s="48" t="s">
        <v>172</v>
      </c>
      <c r="B54" s="58" t="s">
        <v>301</v>
      </c>
      <c r="C54" s="58" t="s">
        <v>251</v>
      </c>
      <c r="D54" s="58"/>
      <c r="E54" s="59">
        <f>E55+E56</f>
        <v>730</v>
      </c>
      <c r="F54" s="59"/>
      <c r="G54" s="59"/>
      <c r="H54" s="83">
        <f t="shared" si="1"/>
        <v>730</v>
      </c>
      <c r="I54" s="59"/>
      <c r="J54" s="83">
        <f t="shared" si="2"/>
        <v>730</v>
      </c>
      <c r="K54" s="59"/>
      <c r="L54" s="83">
        <f t="shared" si="3"/>
        <v>730</v>
      </c>
      <c r="M54" s="59"/>
      <c r="N54" s="83">
        <f t="shared" si="4"/>
        <v>730</v>
      </c>
    </row>
    <row r="55" spans="1:14" ht="34.5" customHeight="1">
      <c r="A55" s="48" t="s">
        <v>188</v>
      </c>
      <c r="B55" s="58" t="s">
        <v>301</v>
      </c>
      <c r="C55" s="58" t="s">
        <v>251</v>
      </c>
      <c r="D55" s="58" t="s">
        <v>187</v>
      </c>
      <c r="E55" s="59">
        <v>720</v>
      </c>
      <c r="F55" s="59"/>
      <c r="G55" s="59"/>
      <c r="H55" s="83">
        <f t="shared" si="1"/>
        <v>720</v>
      </c>
      <c r="I55" s="59"/>
      <c r="J55" s="83">
        <f t="shared" si="2"/>
        <v>720</v>
      </c>
      <c r="K55" s="59"/>
      <c r="L55" s="83">
        <f t="shared" si="3"/>
        <v>720</v>
      </c>
      <c r="M55" s="59"/>
      <c r="N55" s="83">
        <f t="shared" si="4"/>
        <v>720</v>
      </c>
    </row>
    <row r="56" spans="1:14" ht="27" customHeight="1">
      <c r="A56" s="48" t="s">
        <v>30</v>
      </c>
      <c r="B56" s="58" t="s">
        <v>301</v>
      </c>
      <c r="C56" s="58" t="s">
        <v>251</v>
      </c>
      <c r="D56" s="58" t="s">
        <v>203</v>
      </c>
      <c r="E56" s="59">
        <v>10</v>
      </c>
      <c r="F56" s="59"/>
      <c r="G56" s="59"/>
      <c r="H56" s="83">
        <f t="shared" si="1"/>
        <v>10</v>
      </c>
      <c r="I56" s="59"/>
      <c r="J56" s="83">
        <f t="shared" si="2"/>
        <v>10</v>
      </c>
      <c r="K56" s="59"/>
      <c r="L56" s="83">
        <f t="shared" si="3"/>
        <v>10</v>
      </c>
      <c r="M56" s="59"/>
      <c r="N56" s="83">
        <f t="shared" si="4"/>
        <v>10</v>
      </c>
    </row>
    <row r="57" spans="1:14" ht="32.25" customHeight="1">
      <c r="A57" s="47" t="s">
        <v>265</v>
      </c>
      <c r="B57" s="56" t="s">
        <v>301</v>
      </c>
      <c r="C57" s="56" t="s">
        <v>39</v>
      </c>
      <c r="D57" s="58"/>
      <c r="E57" s="83">
        <f>SUM(E58)</f>
        <v>1715</v>
      </c>
      <c r="F57" s="83"/>
      <c r="G57" s="59"/>
      <c r="H57" s="83">
        <f t="shared" si="1"/>
        <v>1715</v>
      </c>
      <c r="I57" s="59"/>
      <c r="J57" s="83">
        <f t="shared" si="2"/>
        <v>1715</v>
      </c>
      <c r="K57" s="59"/>
      <c r="L57" s="83">
        <f t="shared" si="3"/>
        <v>1715</v>
      </c>
      <c r="M57" s="59"/>
      <c r="N57" s="83">
        <f t="shared" si="4"/>
        <v>1715</v>
      </c>
    </row>
    <row r="58" spans="1:14" ht="32.25" customHeight="1">
      <c r="A58" s="48" t="s">
        <v>195</v>
      </c>
      <c r="B58" s="58" t="s">
        <v>301</v>
      </c>
      <c r="C58" s="58" t="s">
        <v>231</v>
      </c>
      <c r="D58" s="58"/>
      <c r="E58" s="59">
        <f>SUM(E60,E62)</f>
        <v>1715</v>
      </c>
      <c r="F58" s="59"/>
      <c r="G58" s="59"/>
      <c r="H58" s="83">
        <f t="shared" si="1"/>
        <v>1715</v>
      </c>
      <c r="I58" s="59"/>
      <c r="J58" s="83">
        <f t="shared" si="2"/>
        <v>1715</v>
      </c>
      <c r="K58" s="59"/>
      <c r="L58" s="83">
        <f t="shared" si="3"/>
        <v>1715</v>
      </c>
      <c r="M58" s="59"/>
      <c r="N58" s="83">
        <f t="shared" si="4"/>
        <v>1715</v>
      </c>
    </row>
    <row r="59" spans="1:14" ht="36" customHeight="1">
      <c r="A59" s="48" t="s">
        <v>190</v>
      </c>
      <c r="B59" s="58" t="s">
        <v>301</v>
      </c>
      <c r="C59" s="58" t="s">
        <v>232</v>
      </c>
      <c r="D59" s="58"/>
      <c r="E59" s="59">
        <f>SUM(E60)</f>
        <v>1415</v>
      </c>
      <c r="F59" s="59"/>
      <c r="G59" s="59"/>
      <c r="H59" s="83">
        <f t="shared" si="1"/>
        <v>1415</v>
      </c>
      <c r="I59" s="59"/>
      <c r="J59" s="83">
        <f t="shared" si="2"/>
        <v>1415</v>
      </c>
      <c r="K59" s="59"/>
      <c r="L59" s="83">
        <f t="shared" si="3"/>
        <v>1415</v>
      </c>
      <c r="M59" s="59"/>
      <c r="N59" s="83">
        <f t="shared" si="4"/>
        <v>1415</v>
      </c>
    </row>
    <row r="60" spans="1:14" ht="32.25" customHeight="1">
      <c r="A60" s="48" t="s">
        <v>192</v>
      </c>
      <c r="B60" s="58" t="s">
        <v>301</v>
      </c>
      <c r="C60" s="58" t="s">
        <v>232</v>
      </c>
      <c r="D60" s="58" t="s">
        <v>191</v>
      </c>
      <c r="E60" s="59">
        <v>1415</v>
      </c>
      <c r="F60" s="59"/>
      <c r="G60" s="59"/>
      <c r="H60" s="83">
        <f t="shared" si="1"/>
        <v>1415</v>
      </c>
      <c r="I60" s="59"/>
      <c r="J60" s="83">
        <f t="shared" si="2"/>
        <v>1415</v>
      </c>
      <c r="K60" s="59"/>
      <c r="L60" s="83">
        <f t="shared" si="3"/>
        <v>1415</v>
      </c>
      <c r="M60" s="59"/>
      <c r="N60" s="83">
        <f t="shared" si="4"/>
        <v>1415</v>
      </c>
    </row>
    <row r="61" spans="1:14" ht="28.5" customHeight="1">
      <c r="A61" s="48" t="s">
        <v>172</v>
      </c>
      <c r="B61" s="58" t="s">
        <v>301</v>
      </c>
      <c r="C61" s="58" t="s">
        <v>456</v>
      </c>
      <c r="D61" s="58"/>
      <c r="E61" s="59">
        <f>E62</f>
        <v>300</v>
      </c>
      <c r="F61" s="59"/>
      <c r="G61" s="59"/>
      <c r="H61" s="83">
        <f t="shared" si="1"/>
        <v>300</v>
      </c>
      <c r="I61" s="59"/>
      <c r="J61" s="83">
        <f t="shared" si="2"/>
        <v>300</v>
      </c>
      <c r="K61" s="59"/>
      <c r="L61" s="83">
        <f t="shared" si="3"/>
        <v>300</v>
      </c>
      <c r="M61" s="59"/>
      <c r="N61" s="83">
        <f t="shared" si="4"/>
        <v>300</v>
      </c>
    </row>
    <row r="62" spans="1:14" ht="36" customHeight="1">
      <c r="A62" s="48" t="s">
        <v>188</v>
      </c>
      <c r="B62" s="58" t="s">
        <v>301</v>
      </c>
      <c r="C62" s="58" t="s">
        <v>456</v>
      </c>
      <c r="D62" s="58" t="s">
        <v>187</v>
      </c>
      <c r="E62" s="59">
        <v>300</v>
      </c>
      <c r="F62" s="59"/>
      <c r="G62" s="59"/>
      <c r="H62" s="83">
        <f t="shared" si="1"/>
        <v>300</v>
      </c>
      <c r="I62" s="59"/>
      <c r="J62" s="83">
        <f t="shared" si="2"/>
        <v>300</v>
      </c>
      <c r="K62" s="59"/>
      <c r="L62" s="83">
        <f t="shared" si="3"/>
        <v>300</v>
      </c>
      <c r="M62" s="59"/>
      <c r="N62" s="83">
        <f t="shared" si="4"/>
        <v>300</v>
      </c>
    </row>
    <row r="63" spans="1:14" ht="24" customHeight="1">
      <c r="A63" s="194" t="s">
        <v>41</v>
      </c>
      <c r="B63" s="56" t="s">
        <v>40</v>
      </c>
      <c r="C63" s="56"/>
      <c r="D63" s="58"/>
      <c r="E63" s="83">
        <f>SUM(E64)</f>
        <v>2906</v>
      </c>
      <c r="F63" s="83"/>
      <c r="G63" s="59"/>
      <c r="H63" s="83">
        <f t="shared" si="1"/>
        <v>2906</v>
      </c>
      <c r="I63" s="59"/>
      <c r="J63" s="83">
        <f t="shared" si="2"/>
        <v>2906</v>
      </c>
      <c r="K63" s="83">
        <f>K64</f>
        <v>2000</v>
      </c>
      <c r="L63" s="83">
        <f t="shared" si="3"/>
        <v>4906</v>
      </c>
      <c r="M63" s="83"/>
      <c r="N63" s="83">
        <f t="shared" si="4"/>
        <v>4906</v>
      </c>
    </row>
    <row r="64" spans="1:14" ht="32.25" customHeight="1">
      <c r="A64" s="195" t="s">
        <v>499</v>
      </c>
      <c r="B64" s="58" t="s">
        <v>40</v>
      </c>
      <c r="C64" s="58" t="s">
        <v>233</v>
      </c>
      <c r="D64" s="58"/>
      <c r="E64" s="59">
        <f>SUM(E65,E67)</f>
        <v>2906</v>
      </c>
      <c r="F64" s="59"/>
      <c r="G64" s="59"/>
      <c r="H64" s="83">
        <f t="shared" si="1"/>
        <v>2906</v>
      </c>
      <c r="I64" s="59"/>
      <c r="J64" s="83">
        <f t="shared" si="2"/>
        <v>2906</v>
      </c>
      <c r="K64" s="83">
        <f>K65</f>
        <v>2000</v>
      </c>
      <c r="L64" s="83">
        <f t="shared" si="3"/>
        <v>4906</v>
      </c>
      <c r="M64" s="83"/>
      <c r="N64" s="83">
        <f t="shared" si="4"/>
        <v>4906</v>
      </c>
    </row>
    <row r="65" spans="1:14" ht="24" customHeight="1">
      <c r="A65" s="195" t="s">
        <v>500</v>
      </c>
      <c r="B65" s="58" t="s">
        <v>40</v>
      </c>
      <c r="C65" s="58" t="s">
        <v>501</v>
      </c>
      <c r="D65" s="56"/>
      <c r="E65" s="59">
        <f>E66</f>
        <v>1000</v>
      </c>
      <c r="F65" s="59"/>
      <c r="G65" s="83"/>
      <c r="H65" s="83">
        <f t="shared" si="1"/>
        <v>1000</v>
      </c>
      <c r="I65" s="83"/>
      <c r="J65" s="83">
        <f t="shared" si="2"/>
        <v>1000</v>
      </c>
      <c r="K65" s="83">
        <f>K66</f>
        <v>2000</v>
      </c>
      <c r="L65" s="83">
        <f t="shared" si="3"/>
        <v>3000</v>
      </c>
      <c r="M65" s="83"/>
      <c r="N65" s="83">
        <f t="shared" si="4"/>
        <v>3000</v>
      </c>
    </row>
    <row r="66" spans="1:14" ht="33.75" customHeight="1">
      <c r="A66" s="48" t="s">
        <v>188</v>
      </c>
      <c r="B66" s="58" t="s">
        <v>40</v>
      </c>
      <c r="C66" s="58" t="s">
        <v>501</v>
      </c>
      <c r="D66" s="58" t="s">
        <v>187</v>
      </c>
      <c r="E66" s="59">
        <v>1000</v>
      </c>
      <c r="F66" s="59"/>
      <c r="G66" s="59"/>
      <c r="H66" s="83">
        <f t="shared" si="1"/>
        <v>1000</v>
      </c>
      <c r="I66" s="59"/>
      <c r="J66" s="83">
        <f t="shared" si="2"/>
        <v>1000</v>
      </c>
      <c r="K66" s="59">
        <v>2000</v>
      </c>
      <c r="L66" s="83">
        <f t="shared" si="3"/>
        <v>3000</v>
      </c>
      <c r="M66" s="59"/>
      <c r="N66" s="83">
        <f t="shared" si="4"/>
        <v>3000</v>
      </c>
    </row>
    <row r="67" spans="1:14" ht="33.75" customHeight="1">
      <c r="A67" s="48" t="s">
        <v>498</v>
      </c>
      <c r="B67" s="58" t="s">
        <v>40</v>
      </c>
      <c r="C67" s="58" t="s">
        <v>502</v>
      </c>
      <c r="D67" s="58"/>
      <c r="E67" s="59">
        <f>E68</f>
        <v>1906</v>
      </c>
      <c r="F67" s="59"/>
      <c r="G67" s="59"/>
      <c r="H67" s="83">
        <f t="shared" si="1"/>
        <v>1906</v>
      </c>
      <c r="I67" s="59"/>
      <c r="J67" s="83">
        <f t="shared" si="2"/>
        <v>1906</v>
      </c>
      <c r="K67" s="59"/>
      <c r="L67" s="83">
        <f t="shared" si="3"/>
        <v>1906</v>
      </c>
      <c r="M67" s="59"/>
      <c r="N67" s="83">
        <f t="shared" si="4"/>
        <v>1906</v>
      </c>
    </row>
    <row r="68" spans="1:14" ht="33.75" customHeight="1">
      <c r="A68" s="48" t="s">
        <v>188</v>
      </c>
      <c r="B68" s="58" t="s">
        <v>40</v>
      </c>
      <c r="C68" s="58" t="s">
        <v>454</v>
      </c>
      <c r="D68" s="58" t="s">
        <v>187</v>
      </c>
      <c r="E68" s="59">
        <v>1906</v>
      </c>
      <c r="F68" s="59"/>
      <c r="G68" s="59"/>
      <c r="H68" s="83">
        <f t="shared" si="1"/>
        <v>1906</v>
      </c>
      <c r="I68" s="59"/>
      <c r="J68" s="83">
        <f t="shared" si="2"/>
        <v>1906</v>
      </c>
      <c r="K68" s="59"/>
      <c r="L68" s="83">
        <f t="shared" si="3"/>
        <v>1906</v>
      </c>
      <c r="M68" s="59"/>
      <c r="N68" s="83">
        <f t="shared" si="4"/>
        <v>1906</v>
      </c>
    </row>
    <row r="69" spans="1:14" ht="24" customHeight="1">
      <c r="A69" s="47" t="s">
        <v>29</v>
      </c>
      <c r="B69" s="56" t="s">
        <v>302</v>
      </c>
      <c r="C69" s="56"/>
      <c r="D69" s="56"/>
      <c r="E69" s="83">
        <v>3000</v>
      </c>
      <c r="F69" s="83"/>
      <c r="G69" s="83"/>
      <c r="H69" s="83">
        <f t="shared" si="1"/>
        <v>3000</v>
      </c>
      <c r="I69" s="83"/>
      <c r="J69" s="83">
        <f t="shared" si="2"/>
        <v>3000</v>
      </c>
      <c r="K69" s="83"/>
      <c r="L69" s="83">
        <f t="shared" si="3"/>
        <v>3000</v>
      </c>
      <c r="M69" s="83">
        <f>M70</f>
        <v>-2253</v>
      </c>
      <c r="N69" s="83">
        <f t="shared" si="4"/>
        <v>747</v>
      </c>
    </row>
    <row r="70" spans="1:14" ht="21.75" customHeight="1">
      <c r="A70" s="48" t="s">
        <v>16</v>
      </c>
      <c r="B70" s="58" t="s">
        <v>302</v>
      </c>
      <c r="C70" s="58" t="s">
        <v>234</v>
      </c>
      <c r="D70" s="58"/>
      <c r="E70" s="59">
        <v>3000</v>
      </c>
      <c r="F70" s="59"/>
      <c r="G70" s="59"/>
      <c r="H70" s="83">
        <f t="shared" si="1"/>
        <v>3000</v>
      </c>
      <c r="I70" s="59"/>
      <c r="J70" s="83">
        <f t="shared" si="2"/>
        <v>3000</v>
      </c>
      <c r="K70" s="59"/>
      <c r="L70" s="83">
        <f t="shared" si="3"/>
        <v>3000</v>
      </c>
      <c r="M70" s="59">
        <f>M71</f>
        <v>-2253</v>
      </c>
      <c r="N70" s="83">
        <f t="shared" si="4"/>
        <v>747</v>
      </c>
    </row>
    <row r="71" spans="1:14" s="3" customFormat="1" ht="20.25" customHeight="1">
      <c r="A71" s="48" t="s">
        <v>29</v>
      </c>
      <c r="B71" s="58" t="s">
        <v>302</v>
      </c>
      <c r="C71" s="58" t="s">
        <v>235</v>
      </c>
      <c r="D71" s="58"/>
      <c r="E71" s="59">
        <f>E72</f>
        <v>3000</v>
      </c>
      <c r="F71" s="59"/>
      <c r="G71" s="59"/>
      <c r="H71" s="83">
        <f t="shared" si="1"/>
        <v>3000</v>
      </c>
      <c r="I71" s="59"/>
      <c r="J71" s="83">
        <f t="shared" si="2"/>
        <v>3000</v>
      </c>
      <c r="K71" s="59"/>
      <c r="L71" s="83">
        <f t="shared" si="3"/>
        <v>3000</v>
      </c>
      <c r="M71" s="59">
        <f>M72</f>
        <v>-2253</v>
      </c>
      <c r="N71" s="83">
        <f t="shared" si="4"/>
        <v>747</v>
      </c>
    </row>
    <row r="72" spans="1:14" s="1" customFormat="1" ht="20.25" customHeight="1">
      <c r="A72" s="48" t="s">
        <v>303</v>
      </c>
      <c r="B72" s="58" t="s">
        <v>302</v>
      </c>
      <c r="C72" s="58" t="s">
        <v>236</v>
      </c>
      <c r="D72" s="58"/>
      <c r="E72" s="59">
        <v>3000</v>
      </c>
      <c r="F72" s="59"/>
      <c r="G72" s="59"/>
      <c r="H72" s="83">
        <f t="shared" si="1"/>
        <v>3000</v>
      </c>
      <c r="I72" s="59"/>
      <c r="J72" s="83">
        <f t="shared" si="2"/>
        <v>3000</v>
      </c>
      <c r="K72" s="59"/>
      <c r="L72" s="83">
        <f t="shared" si="3"/>
        <v>3000</v>
      </c>
      <c r="M72" s="59">
        <f>M73</f>
        <v>-2253</v>
      </c>
      <c r="N72" s="83">
        <f t="shared" si="4"/>
        <v>747</v>
      </c>
    </row>
    <row r="73" spans="1:14" s="1" customFormat="1" ht="20.25" customHeight="1">
      <c r="A73" s="65" t="s">
        <v>80</v>
      </c>
      <c r="B73" s="58" t="s">
        <v>302</v>
      </c>
      <c r="C73" s="58" t="s">
        <v>236</v>
      </c>
      <c r="D73" s="58" t="s">
        <v>78</v>
      </c>
      <c r="E73" s="59">
        <v>3000</v>
      </c>
      <c r="F73" s="59"/>
      <c r="G73" s="59"/>
      <c r="H73" s="83">
        <f t="shared" si="1"/>
        <v>3000</v>
      </c>
      <c r="I73" s="59"/>
      <c r="J73" s="83">
        <f t="shared" si="2"/>
        <v>3000</v>
      </c>
      <c r="K73" s="59"/>
      <c r="L73" s="83">
        <f t="shared" si="3"/>
        <v>3000</v>
      </c>
      <c r="M73" s="59">
        <v>-2253</v>
      </c>
      <c r="N73" s="83">
        <f t="shared" si="4"/>
        <v>747</v>
      </c>
    </row>
    <row r="74" spans="1:14" ht="23.25" customHeight="1">
      <c r="A74" s="196" t="s">
        <v>208</v>
      </c>
      <c r="B74" s="56" t="s">
        <v>129</v>
      </c>
      <c r="C74" s="56"/>
      <c r="D74" s="56"/>
      <c r="E74" s="83">
        <f>SUM(E76)</f>
        <v>382.5</v>
      </c>
      <c r="F74" s="83"/>
      <c r="G74" s="83"/>
      <c r="H74" s="83">
        <f t="shared" si="1"/>
        <v>382.5</v>
      </c>
      <c r="I74" s="83"/>
      <c r="J74" s="83">
        <f t="shared" si="2"/>
        <v>382.5</v>
      </c>
      <c r="K74" s="83"/>
      <c r="L74" s="83">
        <f t="shared" si="3"/>
        <v>382.5</v>
      </c>
      <c r="M74" s="83"/>
      <c r="N74" s="83">
        <f t="shared" si="4"/>
        <v>382.5</v>
      </c>
    </row>
    <row r="75" spans="1:14" ht="29.25" customHeight="1">
      <c r="A75" s="47" t="s">
        <v>265</v>
      </c>
      <c r="B75" s="58" t="s">
        <v>129</v>
      </c>
      <c r="C75" s="58" t="s">
        <v>237</v>
      </c>
      <c r="D75" s="58"/>
      <c r="E75" s="59">
        <f>E76</f>
        <v>382.5</v>
      </c>
      <c r="F75" s="59"/>
      <c r="G75" s="59"/>
      <c r="H75" s="83">
        <f t="shared" si="1"/>
        <v>382.5</v>
      </c>
      <c r="I75" s="59"/>
      <c r="J75" s="83">
        <f t="shared" si="2"/>
        <v>382.5</v>
      </c>
      <c r="K75" s="59"/>
      <c r="L75" s="83">
        <f t="shared" si="3"/>
        <v>382.5</v>
      </c>
      <c r="M75" s="59"/>
      <c r="N75" s="83">
        <f t="shared" si="4"/>
        <v>382.5</v>
      </c>
    </row>
    <row r="76" spans="1:14" s="3" customFormat="1" ht="31.5" customHeight="1">
      <c r="A76" s="65" t="s">
        <v>196</v>
      </c>
      <c r="B76" s="58" t="s">
        <v>129</v>
      </c>
      <c r="C76" s="58" t="s">
        <v>238</v>
      </c>
      <c r="D76" s="58"/>
      <c r="E76" s="59">
        <f>E77</f>
        <v>382.5</v>
      </c>
      <c r="F76" s="59"/>
      <c r="G76" s="59"/>
      <c r="H76" s="83">
        <f t="shared" si="1"/>
        <v>382.5</v>
      </c>
      <c r="I76" s="59"/>
      <c r="J76" s="83">
        <f t="shared" si="2"/>
        <v>382.5</v>
      </c>
      <c r="K76" s="59"/>
      <c r="L76" s="83">
        <f t="shared" si="3"/>
        <v>382.5</v>
      </c>
      <c r="M76" s="59"/>
      <c r="N76" s="83">
        <f t="shared" si="4"/>
        <v>382.5</v>
      </c>
    </row>
    <row r="77" spans="1:14" s="3" customFormat="1" ht="41.25" customHeight="1">
      <c r="A77" s="48" t="s">
        <v>276</v>
      </c>
      <c r="B77" s="58" t="s">
        <v>129</v>
      </c>
      <c r="C77" s="58" t="s">
        <v>239</v>
      </c>
      <c r="D77" s="58"/>
      <c r="E77" s="59">
        <f>E78+E79</f>
        <v>382.5</v>
      </c>
      <c r="F77" s="59"/>
      <c r="G77" s="59"/>
      <c r="H77" s="83">
        <f t="shared" si="1"/>
        <v>382.5</v>
      </c>
      <c r="I77" s="59"/>
      <c r="J77" s="83">
        <f t="shared" si="2"/>
        <v>382.5</v>
      </c>
      <c r="K77" s="59"/>
      <c r="L77" s="83">
        <f t="shared" si="3"/>
        <v>382.5</v>
      </c>
      <c r="M77" s="59"/>
      <c r="N77" s="83">
        <f t="shared" si="4"/>
        <v>382.5</v>
      </c>
    </row>
    <row r="78" spans="1:14" s="3" customFormat="1" ht="35.25" customHeight="1">
      <c r="A78" s="48" t="s">
        <v>192</v>
      </c>
      <c r="B78" s="58" t="s">
        <v>129</v>
      </c>
      <c r="C78" s="58" t="s">
        <v>240</v>
      </c>
      <c r="D78" s="58" t="s">
        <v>191</v>
      </c>
      <c r="E78" s="59">
        <v>320</v>
      </c>
      <c r="F78" s="59"/>
      <c r="G78" s="59"/>
      <c r="H78" s="83">
        <f t="shared" si="1"/>
        <v>320</v>
      </c>
      <c r="I78" s="59"/>
      <c r="J78" s="83">
        <f t="shared" si="2"/>
        <v>320</v>
      </c>
      <c r="K78" s="59"/>
      <c r="L78" s="83">
        <f t="shared" si="3"/>
        <v>320</v>
      </c>
      <c r="M78" s="59"/>
      <c r="N78" s="83">
        <f t="shared" si="4"/>
        <v>320</v>
      </c>
    </row>
    <row r="79" spans="1:14" s="3" customFormat="1" ht="35.25" customHeight="1">
      <c r="A79" s="48" t="s">
        <v>188</v>
      </c>
      <c r="B79" s="58" t="s">
        <v>129</v>
      </c>
      <c r="C79" s="58" t="s">
        <v>240</v>
      </c>
      <c r="D79" s="58" t="s">
        <v>187</v>
      </c>
      <c r="E79" s="59">
        <v>62.5</v>
      </c>
      <c r="F79" s="59"/>
      <c r="G79" s="59"/>
      <c r="H79" s="83">
        <f t="shared" si="1"/>
        <v>62.5</v>
      </c>
      <c r="I79" s="59"/>
      <c r="J79" s="83">
        <f t="shared" si="2"/>
        <v>62.5</v>
      </c>
      <c r="K79" s="59"/>
      <c r="L79" s="83">
        <f t="shared" si="3"/>
        <v>62.5</v>
      </c>
      <c r="M79" s="59"/>
      <c r="N79" s="83">
        <f t="shared" si="4"/>
        <v>62.5</v>
      </c>
    </row>
    <row r="80" spans="1:14" ht="23.25" customHeight="1">
      <c r="A80" s="196" t="s">
        <v>306</v>
      </c>
      <c r="B80" s="56" t="s">
        <v>307</v>
      </c>
      <c r="C80" s="56"/>
      <c r="D80" s="56"/>
      <c r="E80" s="79">
        <f>E81</f>
        <v>2820.9</v>
      </c>
      <c r="F80" s="79"/>
      <c r="G80" s="83"/>
      <c r="H80" s="83">
        <f t="shared" si="1"/>
        <v>2820.9</v>
      </c>
      <c r="I80" s="83"/>
      <c r="J80" s="83">
        <f t="shared" si="2"/>
        <v>2820.9</v>
      </c>
      <c r="K80" s="83"/>
      <c r="L80" s="83">
        <f t="shared" si="3"/>
        <v>2820.9</v>
      </c>
      <c r="M80" s="83">
        <f>M81</f>
        <v>149.9</v>
      </c>
      <c r="N80" s="83">
        <f t="shared" si="4"/>
        <v>2970.8</v>
      </c>
    </row>
    <row r="81" spans="1:14" ht="20.25" customHeight="1">
      <c r="A81" s="65" t="s">
        <v>16</v>
      </c>
      <c r="B81" s="58" t="s">
        <v>308</v>
      </c>
      <c r="C81" s="58" t="s">
        <v>335</v>
      </c>
      <c r="D81" s="58"/>
      <c r="E81" s="59">
        <f>E82+E85</f>
        <v>2820.9</v>
      </c>
      <c r="F81" s="59"/>
      <c r="G81" s="59"/>
      <c r="H81" s="83">
        <f t="shared" ref="H81:H143" si="9">E81+F81+G81</f>
        <v>2820.9</v>
      </c>
      <c r="I81" s="59"/>
      <c r="J81" s="83">
        <f t="shared" ref="J81:J143" si="10">H81+I81</f>
        <v>2820.9</v>
      </c>
      <c r="K81" s="59"/>
      <c r="L81" s="83">
        <f t="shared" ref="L81:L143" si="11">J81+K81</f>
        <v>2820.9</v>
      </c>
      <c r="M81" s="59">
        <f>M82</f>
        <v>149.9</v>
      </c>
      <c r="N81" s="83">
        <f t="shared" ref="N81:N143" si="12">L81+M81</f>
        <v>2970.8</v>
      </c>
    </row>
    <row r="82" spans="1:14" s="3" customFormat="1" ht="21" customHeight="1">
      <c r="A82" s="65" t="s">
        <v>69</v>
      </c>
      <c r="B82" s="58" t="s">
        <v>308</v>
      </c>
      <c r="C82" s="58" t="s">
        <v>252</v>
      </c>
      <c r="D82" s="58"/>
      <c r="E82" s="59">
        <f>E83</f>
        <v>1540</v>
      </c>
      <c r="F82" s="59"/>
      <c r="G82" s="59"/>
      <c r="H82" s="83">
        <f t="shared" si="9"/>
        <v>1540</v>
      </c>
      <c r="I82" s="59"/>
      <c r="J82" s="83">
        <f t="shared" si="10"/>
        <v>1540</v>
      </c>
      <c r="K82" s="59"/>
      <c r="L82" s="83">
        <f t="shared" si="11"/>
        <v>1540</v>
      </c>
      <c r="M82" s="59">
        <f>M83</f>
        <v>149.9</v>
      </c>
      <c r="N82" s="83">
        <f t="shared" si="12"/>
        <v>1689.9</v>
      </c>
    </row>
    <row r="83" spans="1:14" s="3" customFormat="1" ht="31.5" customHeight="1">
      <c r="A83" s="65" t="s">
        <v>201</v>
      </c>
      <c r="B83" s="58" t="s">
        <v>308</v>
      </c>
      <c r="C83" s="58" t="s">
        <v>336</v>
      </c>
      <c r="D83" s="58"/>
      <c r="E83" s="59">
        <f>E84</f>
        <v>1540</v>
      </c>
      <c r="F83" s="59"/>
      <c r="G83" s="59"/>
      <c r="H83" s="83">
        <f t="shared" si="9"/>
        <v>1540</v>
      </c>
      <c r="I83" s="59"/>
      <c r="J83" s="83">
        <f t="shared" si="10"/>
        <v>1540</v>
      </c>
      <c r="K83" s="59"/>
      <c r="L83" s="83">
        <f t="shared" si="11"/>
        <v>1540</v>
      </c>
      <c r="M83" s="59">
        <f>M84</f>
        <v>149.9</v>
      </c>
      <c r="N83" s="83">
        <f t="shared" si="12"/>
        <v>1689.9</v>
      </c>
    </row>
    <row r="84" spans="1:14" s="3" customFormat="1" ht="18" customHeight="1">
      <c r="A84" s="65" t="s">
        <v>83</v>
      </c>
      <c r="B84" s="58" t="s">
        <v>308</v>
      </c>
      <c r="C84" s="58" t="s">
        <v>336</v>
      </c>
      <c r="D84" s="58" t="s">
        <v>84</v>
      </c>
      <c r="E84" s="59">
        <v>1540</v>
      </c>
      <c r="F84" s="59"/>
      <c r="G84" s="59"/>
      <c r="H84" s="83">
        <f t="shared" si="9"/>
        <v>1540</v>
      </c>
      <c r="I84" s="59"/>
      <c r="J84" s="83">
        <f t="shared" si="10"/>
        <v>1540</v>
      </c>
      <c r="K84" s="59"/>
      <c r="L84" s="83">
        <f t="shared" si="11"/>
        <v>1540</v>
      </c>
      <c r="M84" s="59">
        <v>149.9</v>
      </c>
      <c r="N84" s="83">
        <f t="shared" si="12"/>
        <v>1689.9</v>
      </c>
    </row>
    <row r="85" spans="1:14" ht="24" customHeight="1">
      <c r="A85" s="65" t="s">
        <v>70</v>
      </c>
      <c r="B85" s="58" t="s">
        <v>308</v>
      </c>
      <c r="C85" s="58" t="s">
        <v>337</v>
      </c>
      <c r="D85" s="58"/>
      <c r="E85" s="59">
        <f>E86</f>
        <v>1280.9000000000001</v>
      </c>
      <c r="F85" s="59"/>
      <c r="G85" s="59"/>
      <c r="H85" s="83">
        <f t="shared" si="9"/>
        <v>1280.9000000000001</v>
      </c>
      <c r="I85" s="59"/>
      <c r="J85" s="83">
        <f t="shared" si="10"/>
        <v>1280.9000000000001</v>
      </c>
      <c r="K85" s="59"/>
      <c r="L85" s="83">
        <f t="shared" si="11"/>
        <v>1280.9000000000001</v>
      </c>
      <c r="M85" s="59"/>
      <c r="N85" s="83">
        <f t="shared" si="12"/>
        <v>1280.9000000000001</v>
      </c>
    </row>
    <row r="86" spans="1:14" ht="36.75" customHeight="1">
      <c r="A86" s="65" t="s">
        <v>201</v>
      </c>
      <c r="B86" s="58" t="s">
        <v>308</v>
      </c>
      <c r="C86" s="58" t="s">
        <v>338</v>
      </c>
      <c r="D86" s="58"/>
      <c r="E86" s="59">
        <f>E87</f>
        <v>1280.9000000000001</v>
      </c>
      <c r="F86" s="59"/>
      <c r="G86" s="59"/>
      <c r="H86" s="83">
        <f t="shared" si="9"/>
        <v>1280.9000000000001</v>
      </c>
      <c r="I86" s="59"/>
      <c r="J86" s="83">
        <f t="shared" si="10"/>
        <v>1280.9000000000001</v>
      </c>
      <c r="K86" s="59"/>
      <c r="L86" s="83">
        <f t="shared" si="11"/>
        <v>1280.9000000000001</v>
      </c>
      <c r="M86" s="59"/>
      <c r="N86" s="83">
        <f t="shared" si="12"/>
        <v>1280.9000000000001</v>
      </c>
    </row>
    <row r="87" spans="1:14" ht="21" customHeight="1">
      <c r="A87" s="65" t="s">
        <v>83</v>
      </c>
      <c r="B87" s="58" t="s">
        <v>308</v>
      </c>
      <c r="C87" s="58" t="s">
        <v>338</v>
      </c>
      <c r="D87" s="58" t="s">
        <v>84</v>
      </c>
      <c r="E87" s="59">
        <v>1280.9000000000001</v>
      </c>
      <c r="F87" s="59"/>
      <c r="G87" s="59"/>
      <c r="H87" s="83">
        <f t="shared" si="9"/>
        <v>1280.9000000000001</v>
      </c>
      <c r="I87" s="59"/>
      <c r="J87" s="83">
        <f t="shared" si="10"/>
        <v>1280.9000000000001</v>
      </c>
      <c r="K87" s="59"/>
      <c r="L87" s="83">
        <f t="shared" si="11"/>
        <v>1280.9000000000001</v>
      </c>
      <c r="M87" s="59"/>
      <c r="N87" s="83">
        <f t="shared" si="12"/>
        <v>1280.9000000000001</v>
      </c>
    </row>
    <row r="88" spans="1:14" ht="31.5" customHeight="1">
      <c r="A88" s="196" t="s">
        <v>157</v>
      </c>
      <c r="B88" s="56" t="s">
        <v>158</v>
      </c>
      <c r="C88" s="56"/>
      <c r="D88" s="56"/>
      <c r="E88" s="83">
        <f>E89+E96</f>
        <v>7077</v>
      </c>
      <c r="F88" s="83"/>
      <c r="G88" s="83"/>
      <c r="H88" s="83">
        <f t="shared" si="9"/>
        <v>7077</v>
      </c>
      <c r="I88" s="83"/>
      <c r="J88" s="83">
        <f t="shared" si="10"/>
        <v>7077</v>
      </c>
      <c r="K88" s="83"/>
      <c r="L88" s="83">
        <f t="shared" si="11"/>
        <v>7077</v>
      </c>
      <c r="M88" s="83"/>
      <c r="N88" s="83">
        <f t="shared" si="12"/>
        <v>7077</v>
      </c>
    </row>
    <row r="89" spans="1:14" ht="39.75" hidden="1" customHeight="1">
      <c r="A89" s="196" t="s">
        <v>149</v>
      </c>
      <c r="B89" s="56" t="s">
        <v>189</v>
      </c>
      <c r="C89" s="56"/>
      <c r="D89" s="56"/>
      <c r="E89" s="83">
        <f>E90</f>
        <v>6352</v>
      </c>
      <c r="F89" s="83"/>
      <c r="G89" s="83"/>
      <c r="H89" s="83">
        <f t="shared" si="9"/>
        <v>6352</v>
      </c>
      <c r="I89" s="83"/>
      <c r="J89" s="83">
        <f t="shared" si="10"/>
        <v>6352</v>
      </c>
      <c r="K89" s="83"/>
      <c r="L89" s="83">
        <f t="shared" si="11"/>
        <v>6352</v>
      </c>
      <c r="M89" s="83"/>
      <c r="N89" s="83">
        <f t="shared" si="12"/>
        <v>6352</v>
      </c>
    </row>
    <row r="90" spans="1:14" ht="44.25" hidden="1" customHeight="1">
      <c r="A90" s="196" t="s">
        <v>740</v>
      </c>
      <c r="B90" s="56" t="s">
        <v>189</v>
      </c>
      <c r="C90" s="56" t="s">
        <v>257</v>
      </c>
      <c r="D90" s="58"/>
      <c r="E90" s="59">
        <f>SUM(E92)</f>
        <v>6352</v>
      </c>
      <c r="F90" s="59"/>
      <c r="G90" s="59"/>
      <c r="H90" s="83">
        <f t="shared" si="9"/>
        <v>6352</v>
      </c>
      <c r="I90" s="59"/>
      <c r="J90" s="83">
        <f t="shared" si="10"/>
        <v>6352</v>
      </c>
      <c r="K90" s="59"/>
      <c r="L90" s="83">
        <f t="shared" si="11"/>
        <v>6352</v>
      </c>
      <c r="M90" s="59"/>
      <c r="N90" s="83">
        <f t="shared" si="12"/>
        <v>6352</v>
      </c>
    </row>
    <row r="91" spans="1:14" s="8" customFormat="1" ht="35.25" hidden="1" customHeight="1">
      <c r="A91" s="197" t="s">
        <v>374</v>
      </c>
      <c r="B91" s="58" t="s">
        <v>189</v>
      </c>
      <c r="C91" s="58" t="s">
        <v>381</v>
      </c>
      <c r="D91" s="58"/>
      <c r="E91" s="59">
        <f>E92</f>
        <v>6352</v>
      </c>
      <c r="F91" s="59"/>
      <c r="G91" s="59"/>
      <c r="H91" s="83">
        <f t="shared" si="9"/>
        <v>6352</v>
      </c>
      <c r="I91" s="59"/>
      <c r="J91" s="83">
        <f t="shared" si="10"/>
        <v>6352</v>
      </c>
      <c r="K91" s="59"/>
      <c r="L91" s="83">
        <f t="shared" si="11"/>
        <v>6352</v>
      </c>
      <c r="M91" s="59"/>
      <c r="N91" s="83">
        <f t="shared" si="12"/>
        <v>6352</v>
      </c>
    </row>
    <row r="92" spans="1:14" s="1" customFormat="1" ht="32.25" hidden="1" customHeight="1">
      <c r="A92" s="195" t="s">
        <v>175</v>
      </c>
      <c r="B92" s="58" t="s">
        <v>189</v>
      </c>
      <c r="C92" s="58" t="s">
        <v>382</v>
      </c>
      <c r="D92" s="58"/>
      <c r="E92" s="59">
        <f>SUM(E93:E95)</f>
        <v>6352</v>
      </c>
      <c r="F92" s="59"/>
      <c r="G92" s="59"/>
      <c r="H92" s="83">
        <f t="shared" si="9"/>
        <v>6352</v>
      </c>
      <c r="I92" s="59"/>
      <c r="J92" s="83">
        <f t="shared" si="10"/>
        <v>6352</v>
      </c>
      <c r="K92" s="59"/>
      <c r="L92" s="83">
        <f t="shared" si="11"/>
        <v>6352</v>
      </c>
      <c r="M92" s="59"/>
      <c r="N92" s="83">
        <f t="shared" si="12"/>
        <v>6352</v>
      </c>
    </row>
    <row r="93" spans="1:14" s="1" customFormat="1" ht="24.75" hidden="1" customHeight="1">
      <c r="A93" s="48" t="s">
        <v>145</v>
      </c>
      <c r="B93" s="58" t="s">
        <v>189</v>
      </c>
      <c r="C93" s="58" t="s">
        <v>382</v>
      </c>
      <c r="D93" s="58" t="s">
        <v>142</v>
      </c>
      <c r="E93" s="59">
        <v>5010</v>
      </c>
      <c r="F93" s="59"/>
      <c r="G93" s="59"/>
      <c r="H93" s="83">
        <f t="shared" si="9"/>
        <v>5010</v>
      </c>
      <c r="I93" s="59"/>
      <c r="J93" s="83">
        <f t="shared" si="10"/>
        <v>5010</v>
      </c>
      <c r="K93" s="59"/>
      <c r="L93" s="83">
        <f t="shared" si="11"/>
        <v>5010</v>
      </c>
      <c r="M93" s="59"/>
      <c r="N93" s="83">
        <f t="shared" si="12"/>
        <v>5010</v>
      </c>
    </row>
    <row r="94" spans="1:14" ht="33.75" hidden="1" customHeight="1">
      <c r="A94" s="48" t="s">
        <v>188</v>
      </c>
      <c r="B94" s="63" t="s">
        <v>189</v>
      </c>
      <c r="C94" s="58" t="s">
        <v>382</v>
      </c>
      <c r="D94" s="63" t="s">
        <v>187</v>
      </c>
      <c r="E94" s="87">
        <v>1322</v>
      </c>
      <c r="F94" s="87"/>
      <c r="G94" s="87"/>
      <c r="H94" s="83">
        <f t="shared" si="9"/>
        <v>1322</v>
      </c>
      <c r="I94" s="87"/>
      <c r="J94" s="83">
        <f t="shared" si="10"/>
        <v>1322</v>
      </c>
      <c r="K94" s="87"/>
      <c r="L94" s="83">
        <f t="shared" si="11"/>
        <v>1322</v>
      </c>
      <c r="M94" s="87"/>
      <c r="N94" s="83">
        <f t="shared" si="12"/>
        <v>1322</v>
      </c>
    </row>
    <row r="95" spans="1:14" ht="21" hidden="1" customHeight="1">
      <c r="A95" s="48" t="s">
        <v>30</v>
      </c>
      <c r="B95" s="63" t="s">
        <v>189</v>
      </c>
      <c r="C95" s="58" t="s">
        <v>382</v>
      </c>
      <c r="D95" s="63" t="s">
        <v>203</v>
      </c>
      <c r="E95" s="87">
        <v>20</v>
      </c>
      <c r="F95" s="87"/>
      <c r="G95" s="87"/>
      <c r="H95" s="83">
        <f t="shared" si="9"/>
        <v>20</v>
      </c>
      <c r="I95" s="87"/>
      <c r="J95" s="83">
        <f t="shared" si="10"/>
        <v>20</v>
      </c>
      <c r="K95" s="87"/>
      <c r="L95" s="83">
        <f t="shared" si="11"/>
        <v>20</v>
      </c>
      <c r="M95" s="87"/>
      <c r="N95" s="83">
        <f t="shared" si="12"/>
        <v>20</v>
      </c>
    </row>
    <row r="96" spans="1:14" ht="38.25" hidden="1" customHeight="1">
      <c r="A96" s="47" t="s">
        <v>524</v>
      </c>
      <c r="B96" s="60" t="s">
        <v>53</v>
      </c>
      <c r="C96" s="56" t="s">
        <v>525</v>
      </c>
      <c r="D96" s="63"/>
      <c r="E96" s="88">
        <f>SUM(E97,E101,E105,E109)</f>
        <v>725</v>
      </c>
      <c r="F96" s="88"/>
      <c r="G96" s="87"/>
      <c r="H96" s="83">
        <f t="shared" si="9"/>
        <v>725</v>
      </c>
      <c r="I96" s="87"/>
      <c r="J96" s="83">
        <f t="shared" si="10"/>
        <v>725</v>
      </c>
      <c r="K96" s="87"/>
      <c r="L96" s="83">
        <f t="shared" si="11"/>
        <v>725</v>
      </c>
      <c r="M96" s="87"/>
      <c r="N96" s="83">
        <f t="shared" si="12"/>
        <v>725</v>
      </c>
    </row>
    <row r="97" spans="1:14" s="1" customFormat="1" ht="45" hidden="1" customHeight="1">
      <c r="A97" s="198" t="s">
        <v>671</v>
      </c>
      <c r="B97" s="56" t="s">
        <v>53</v>
      </c>
      <c r="C97" s="56" t="s">
        <v>241</v>
      </c>
      <c r="D97" s="56"/>
      <c r="E97" s="83">
        <f>SUM(E99)</f>
        <v>590</v>
      </c>
      <c r="F97" s="83"/>
      <c r="G97" s="83"/>
      <c r="H97" s="83">
        <f t="shared" si="9"/>
        <v>590</v>
      </c>
      <c r="I97" s="83"/>
      <c r="J97" s="83">
        <f t="shared" si="10"/>
        <v>590</v>
      </c>
      <c r="K97" s="83"/>
      <c r="L97" s="83">
        <f t="shared" si="11"/>
        <v>590</v>
      </c>
      <c r="M97" s="83"/>
      <c r="N97" s="83">
        <f t="shared" si="12"/>
        <v>590</v>
      </c>
    </row>
    <row r="98" spans="1:14" s="1" customFormat="1" ht="39" hidden="1" customHeight="1">
      <c r="A98" s="197" t="s">
        <v>371</v>
      </c>
      <c r="B98" s="58" t="s">
        <v>53</v>
      </c>
      <c r="C98" s="58" t="s">
        <v>383</v>
      </c>
      <c r="D98" s="56"/>
      <c r="E98" s="59">
        <f>SUM(E99)</f>
        <v>590</v>
      </c>
      <c r="F98" s="59"/>
      <c r="G98" s="83"/>
      <c r="H98" s="83">
        <f t="shared" si="9"/>
        <v>590</v>
      </c>
      <c r="I98" s="83"/>
      <c r="J98" s="83">
        <f t="shared" si="10"/>
        <v>590</v>
      </c>
      <c r="K98" s="83"/>
      <c r="L98" s="83">
        <f t="shared" si="11"/>
        <v>590</v>
      </c>
      <c r="M98" s="83"/>
      <c r="N98" s="83">
        <f t="shared" si="12"/>
        <v>590</v>
      </c>
    </row>
    <row r="99" spans="1:14" s="2" customFormat="1" ht="46.5" hidden="1" customHeight="1">
      <c r="A99" s="197" t="s">
        <v>737</v>
      </c>
      <c r="B99" s="58" t="s">
        <v>53</v>
      </c>
      <c r="C99" s="58" t="s">
        <v>384</v>
      </c>
      <c r="D99" s="58"/>
      <c r="E99" s="59">
        <f>SUM(E100)</f>
        <v>590</v>
      </c>
      <c r="F99" s="59"/>
      <c r="G99" s="59"/>
      <c r="H99" s="83">
        <f t="shared" si="9"/>
        <v>590</v>
      </c>
      <c r="I99" s="59"/>
      <c r="J99" s="83">
        <f t="shared" si="10"/>
        <v>590</v>
      </c>
      <c r="K99" s="59"/>
      <c r="L99" s="83">
        <f t="shared" si="11"/>
        <v>590</v>
      </c>
      <c r="M99" s="59"/>
      <c r="N99" s="83">
        <f t="shared" si="12"/>
        <v>590</v>
      </c>
    </row>
    <row r="100" spans="1:14" s="2" customFormat="1" ht="44.25" hidden="1" customHeight="1">
      <c r="A100" s="48" t="s">
        <v>188</v>
      </c>
      <c r="B100" s="58" t="s">
        <v>53</v>
      </c>
      <c r="C100" s="58" t="s">
        <v>384</v>
      </c>
      <c r="D100" s="58" t="s">
        <v>187</v>
      </c>
      <c r="E100" s="59">
        <v>590</v>
      </c>
      <c r="F100" s="59"/>
      <c r="G100" s="59"/>
      <c r="H100" s="83">
        <f t="shared" si="9"/>
        <v>590</v>
      </c>
      <c r="I100" s="59"/>
      <c r="J100" s="83">
        <f t="shared" si="10"/>
        <v>590</v>
      </c>
      <c r="K100" s="59"/>
      <c r="L100" s="83">
        <f t="shared" si="11"/>
        <v>590</v>
      </c>
      <c r="M100" s="59"/>
      <c r="N100" s="83">
        <f t="shared" si="12"/>
        <v>590</v>
      </c>
    </row>
    <row r="101" spans="1:14" s="1" customFormat="1" ht="46.5" hidden="1" customHeight="1">
      <c r="A101" s="198" t="s">
        <v>738</v>
      </c>
      <c r="B101" s="56" t="s">
        <v>53</v>
      </c>
      <c r="C101" s="56" t="s">
        <v>242</v>
      </c>
      <c r="D101" s="56"/>
      <c r="E101" s="83">
        <f>SUM(E103)</f>
        <v>35</v>
      </c>
      <c r="F101" s="83"/>
      <c r="G101" s="83"/>
      <c r="H101" s="83">
        <f t="shared" si="9"/>
        <v>35</v>
      </c>
      <c r="I101" s="83"/>
      <c r="J101" s="83">
        <f t="shared" si="10"/>
        <v>35</v>
      </c>
      <c r="K101" s="83"/>
      <c r="L101" s="83">
        <f t="shared" si="11"/>
        <v>35</v>
      </c>
      <c r="M101" s="83"/>
      <c r="N101" s="83">
        <f t="shared" si="12"/>
        <v>35</v>
      </c>
    </row>
    <row r="102" spans="1:14" s="1" customFormat="1" ht="28.5" hidden="1" customHeight="1">
      <c r="A102" s="197" t="s">
        <v>370</v>
      </c>
      <c r="B102" s="58" t="s">
        <v>53</v>
      </c>
      <c r="C102" s="58" t="s">
        <v>385</v>
      </c>
      <c r="D102" s="56"/>
      <c r="E102" s="59">
        <f>SUM(E103)</f>
        <v>35</v>
      </c>
      <c r="F102" s="59"/>
      <c r="G102" s="83"/>
      <c r="H102" s="83">
        <f t="shared" si="9"/>
        <v>35</v>
      </c>
      <c r="I102" s="83"/>
      <c r="J102" s="83">
        <f t="shared" si="10"/>
        <v>35</v>
      </c>
      <c r="K102" s="83"/>
      <c r="L102" s="83">
        <f t="shared" si="11"/>
        <v>35</v>
      </c>
      <c r="M102" s="83"/>
      <c r="N102" s="83">
        <f t="shared" si="12"/>
        <v>35</v>
      </c>
    </row>
    <row r="103" spans="1:14" s="1" customFormat="1" ht="54.75" hidden="1" customHeight="1">
      <c r="A103" s="197" t="s">
        <v>739</v>
      </c>
      <c r="B103" s="58" t="s">
        <v>53</v>
      </c>
      <c r="C103" s="58" t="s">
        <v>386</v>
      </c>
      <c r="D103" s="58"/>
      <c r="E103" s="59">
        <f>SUM(E104)</f>
        <v>35</v>
      </c>
      <c r="F103" s="59"/>
      <c r="G103" s="59"/>
      <c r="H103" s="83">
        <f t="shared" si="9"/>
        <v>35</v>
      </c>
      <c r="I103" s="59"/>
      <c r="J103" s="83">
        <f t="shared" si="10"/>
        <v>35</v>
      </c>
      <c r="K103" s="59"/>
      <c r="L103" s="83">
        <f t="shared" si="11"/>
        <v>35</v>
      </c>
      <c r="M103" s="59"/>
      <c r="N103" s="83">
        <f t="shared" si="12"/>
        <v>35</v>
      </c>
    </row>
    <row r="104" spans="1:14" s="1" customFormat="1" ht="36" hidden="1" customHeight="1">
      <c r="A104" s="48" t="s">
        <v>188</v>
      </c>
      <c r="B104" s="58" t="s">
        <v>53</v>
      </c>
      <c r="C104" s="58" t="s">
        <v>386</v>
      </c>
      <c r="D104" s="58" t="s">
        <v>187</v>
      </c>
      <c r="E104" s="59">
        <v>35</v>
      </c>
      <c r="F104" s="59"/>
      <c r="G104" s="59"/>
      <c r="H104" s="83">
        <f t="shared" si="9"/>
        <v>35</v>
      </c>
      <c r="I104" s="59"/>
      <c r="J104" s="83">
        <f t="shared" si="10"/>
        <v>35</v>
      </c>
      <c r="K104" s="59"/>
      <c r="L104" s="83">
        <f t="shared" si="11"/>
        <v>35</v>
      </c>
      <c r="M104" s="59"/>
      <c r="N104" s="83">
        <f t="shared" si="12"/>
        <v>35</v>
      </c>
    </row>
    <row r="105" spans="1:14" s="1" customFormat="1" ht="58.5" hidden="1" customHeight="1">
      <c r="A105" s="198" t="s">
        <v>647</v>
      </c>
      <c r="B105" s="56" t="s">
        <v>53</v>
      </c>
      <c r="C105" s="56" t="s">
        <v>243</v>
      </c>
      <c r="D105" s="56"/>
      <c r="E105" s="83">
        <f>SUM(E107)</f>
        <v>50</v>
      </c>
      <c r="F105" s="83"/>
      <c r="G105" s="83"/>
      <c r="H105" s="83">
        <f t="shared" si="9"/>
        <v>50</v>
      </c>
      <c r="I105" s="83"/>
      <c r="J105" s="83">
        <f t="shared" si="10"/>
        <v>50</v>
      </c>
      <c r="K105" s="83"/>
      <c r="L105" s="83">
        <f t="shared" si="11"/>
        <v>50</v>
      </c>
      <c r="M105" s="83"/>
      <c r="N105" s="83">
        <f t="shared" si="12"/>
        <v>50</v>
      </c>
    </row>
    <row r="106" spans="1:14" s="1" customFormat="1" ht="43.5" hidden="1" customHeight="1">
      <c r="A106" s="197" t="s">
        <v>372</v>
      </c>
      <c r="B106" s="58" t="s">
        <v>53</v>
      </c>
      <c r="C106" s="58" t="s">
        <v>443</v>
      </c>
      <c r="D106" s="56"/>
      <c r="E106" s="59">
        <f>SUM(E107)</f>
        <v>50</v>
      </c>
      <c r="F106" s="59"/>
      <c r="G106" s="83"/>
      <c r="H106" s="83">
        <f t="shared" si="9"/>
        <v>50</v>
      </c>
      <c r="I106" s="83"/>
      <c r="J106" s="83">
        <f t="shared" si="10"/>
        <v>50</v>
      </c>
      <c r="K106" s="83"/>
      <c r="L106" s="83">
        <f t="shared" si="11"/>
        <v>50</v>
      </c>
      <c r="M106" s="83"/>
      <c r="N106" s="83">
        <f t="shared" si="12"/>
        <v>50</v>
      </c>
    </row>
    <row r="107" spans="1:14" s="2" customFormat="1" ht="57.75" hidden="1" customHeight="1">
      <c r="A107" s="197" t="s">
        <v>681</v>
      </c>
      <c r="B107" s="58" t="s">
        <v>53</v>
      </c>
      <c r="C107" s="58" t="s">
        <v>438</v>
      </c>
      <c r="D107" s="58"/>
      <c r="E107" s="59">
        <f>SUM(E108)</f>
        <v>50</v>
      </c>
      <c r="F107" s="59"/>
      <c r="G107" s="59"/>
      <c r="H107" s="83">
        <f t="shared" si="9"/>
        <v>50</v>
      </c>
      <c r="I107" s="59"/>
      <c r="J107" s="83">
        <f t="shared" si="10"/>
        <v>50</v>
      </c>
      <c r="K107" s="59"/>
      <c r="L107" s="83">
        <f t="shared" si="11"/>
        <v>50</v>
      </c>
      <c r="M107" s="59"/>
      <c r="N107" s="83">
        <f t="shared" si="12"/>
        <v>50</v>
      </c>
    </row>
    <row r="108" spans="1:14" s="2" customFormat="1" ht="33.75" hidden="1" customHeight="1">
      <c r="A108" s="48" t="s">
        <v>188</v>
      </c>
      <c r="B108" s="58" t="s">
        <v>53</v>
      </c>
      <c r="C108" s="58" t="s">
        <v>438</v>
      </c>
      <c r="D108" s="58" t="s">
        <v>187</v>
      </c>
      <c r="E108" s="59">
        <v>50</v>
      </c>
      <c r="F108" s="59"/>
      <c r="G108" s="59"/>
      <c r="H108" s="83">
        <f t="shared" si="9"/>
        <v>50</v>
      </c>
      <c r="I108" s="59"/>
      <c r="J108" s="83">
        <f t="shared" si="10"/>
        <v>50</v>
      </c>
      <c r="K108" s="59"/>
      <c r="L108" s="83">
        <f t="shared" si="11"/>
        <v>50</v>
      </c>
      <c r="M108" s="59"/>
      <c r="N108" s="83">
        <f t="shared" si="12"/>
        <v>50</v>
      </c>
    </row>
    <row r="109" spans="1:14" s="1" customFormat="1" ht="42.75" hidden="1" customHeight="1">
      <c r="A109" s="198" t="s">
        <v>742</v>
      </c>
      <c r="B109" s="56" t="s">
        <v>53</v>
      </c>
      <c r="C109" s="56" t="s">
        <v>244</v>
      </c>
      <c r="D109" s="56"/>
      <c r="E109" s="83">
        <f>SUM(E111)</f>
        <v>50</v>
      </c>
      <c r="F109" s="83"/>
      <c r="G109" s="83"/>
      <c r="H109" s="83">
        <f t="shared" si="9"/>
        <v>50</v>
      </c>
      <c r="I109" s="83"/>
      <c r="J109" s="83">
        <f t="shared" si="10"/>
        <v>50</v>
      </c>
      <c r="K109" s="83"/>
      <c r="L109" s="83">
        <f t="shared" si="11"/>
        <v>50</v>
      </c>
      <c r="M109" s="83"/>
      <c r="N109" s="83">
        <f t="shared" si="12"/>
        <v>50</v>
      </c>
    </row>
    <row r="110" spans="1:14" s="1" customFormat="1" ht="57" hidden="1" customHeight="1">
      <c r="A110" s="197" t="s">
        <v>373</v>
      </c>
      <c r="B110" s="58" t="s">
        <v>53</v>
      </c>
      <c r="C110" s="58" t="s">
        <v>387</v>
      </c>
      <c r="D110" s="56"/>
      <c r="E110" s="59">
        <f>SUM(E111)</f>
        <v>50</v>
      </c>
      <c r="F110" s="59"/>
      <c r="G110" s="83"/>
      <c r="H110" s="83">
        <f t="shared" si="9"/>
        <v>50</v>
      </c>
      <c r="I110" s="83"/>
      <c r="J110" s="83">
        <f t="shared" si="10"/>
        <v>50</v>
      </c>
      <c r="K110" s="83"/>
      <c r="L110" s="83">
        <f t="shared" si="11"/>
        <v>50</v>
      </c>
      <c r="M110" s="83"/>
      <c r="N110" s="83">
        <f t="shared" si="12"/>
        <v>50</v>
      </c>
    </row>
    <row r="111" spans="1:14" s="2" customFormat="1" ht="51.75" hidden="1" customHeight="1">
      <c r="A111" s="197" t="s">
        <v>741</v>
      </c>
      <c r="B111" s="58" t="s">
        <v>53</v>
      </c>
      <c r="C111" s="58" t="s">
        <v>388</v>
      </c>
      <c r="D111" s="58"/>
      <c r="E111" s="59">
        <f>SUM(E112)</f>
        <v>50</v>
      </c>
      <c r="F111" s="59"/>
      <c r="G111" s="59"/>
      <c r="H111" s="83">
        <f t="shared" si="9"/>
        <v>50</v>
      </c>
      <c r="I111" s="59"/>
      <c r="J111" s="83">
        <f t="shared" si="10"/>
        <v>50</v>
      </c>
      <c r="K111" s="59"/>
      <c r="L111" s="83">
        <f t="shared" si="11"/>
        <v>50</v>
      </c>
      <c r="M111" s="59"/>
      <c r="N111" s="83">
        <f t="shared" si="12"/>
        <v>50</v>
      </c>
    </row>
    <row r="112" spans="1:14" s="2" customFormat="1" ht="30" hidden="1" customHeight="1">
      <c r="A112" s="48" t="s">
        <v>188</v>
      </c>
      <c r="B112" s="58" t="s">
        <v>53</v>
      </c>
      <c r="C112" s="58" t="s">
        <v>388</v>
      </c>
      <c r="D112" s="58" t="s">
        <v>187</v>
      </c>
      <c r="E112" s="59">
        <v>50</v>
      </c>
      <c r="F112" s="59"/>
      <c r="G112" s="59"/>
      <c r="H112" s="83">
        <f t="shared" si="9"/>
        <v>50</v>
      </c>
      <c r="I112" s="59"/>
      <c r="J112" s="83">
        <f t="shared" si="10"/>
        <v>50</v>
      </c>
      <c r="K112" s="59"/>
      <c r="L112" s="83">
        <f t="shared" si="11"/>
        <v>50</v>
      </c>
      <c r="M112" s="59"/>
      <c r="N112" s="83">
        <f t="shared" si="12"/>
        <v>50</v>
      </c>
    </row>
    <row r="113" spans="1:15" s="1" customFormat="1" ht="27.75" customHeight="1">
      <c r="A113" s="47" t="s">
        <v>159</v>
      </c>
      <c r="B113" s="60" t="s">
        <v>160</v>
      </c>
      <c r="C113" s="60"/>
      <c r="D113" s="60"/>
      <c r="E113" s="88">
        <f>SUM(E116,E125,E134)+E114</f>
        <v>55006.6</v>
      </c>
      <c r="F113" s="88">
        <f>SUM(F116,F125,F134)+F114</f>
        <v>0</v>
      </c>
      <c r="G113" s="88">
        <f>SUM(G116,G125,G134)+G114</f>
        <v>4418</v>
      </c>
      <c r="H113" s="83">
        <f t="shared" si="9"/>
        <v>59424.6</v>
      </c>
      <c r="I113" s="83">
        <f>I116+I125+I134</f>
        <v>8650</v>
      </c>
      <c r="J113" s="83">
        <f t="shared" si="10"/>
        <v>68074.600000000006</v>
      </c>
      <c r="K113" s="83">
        <f>K114</f>
        <v>339.9</v>
      </c>
      <c r="L113" s="83">
        <f t="shared" si="11"/>
        <v>68414.5</v>
      </c>
      <c r="M113" s="83">
        <f>M116+M125</f>
        <v>4630.8999999999996</v>
      </c>
      <c r="N113" s="83">
        <f t="shared" si="12"/>
        <v>73045.399999999994</v>
      </c>
      <c r="O113" s="24"/>
    </row>
    <row r="114" spans="1:15" s="1" customFormat="1" ht="32.25" customHeight="1">
      <c r="A114" s="198" t="s">
        <v>632</v>
      </c>
      <c r="B114" s="61" t="s">
        <v>618</v>
      </c>
      <c r="C114" s="61"/>
      <c r="D114" s="60"/>
      <c r="E114" s="88">
        <f>E115</f>
        <v>0</v>
      </c>
      <c r="F114" s="88"/>
      <c r="G114" s="88"/>
      <c r="H114" s="83">
        <f t="shared" si="9"/>
        <v>0</v>
      </c>
      <c r="I114" s="83">
        <v>150</v>
      </c>
      <c r="J114" s="83">
        <f t="shared" si="10"/>
        <v>150</v>
      </c>
      <c r="K114" s="83">
        <f>K115</f>
        <v>339.9</v>
      </c>
      <c r="L114" s="83">
        <f t="shared" si="11"/>
        <v>489.9</v>
      </c>
      <c r="M114" s="83"/>
      <c r="N114" s="83">
        <f t="shared" si="12"/>
        <v>489.9</v>
      </c>
      <c r="O114" s="25"/>
    </row>
    <row r="115" spans="1:15" s="1" customFormat="1" ht="32.25" customHeight="1">
      <c r="A115" s="48" t="s">
        <v>188</v>
      </c>
      <c r="B115" s="62" t="s">
        <v>618</v>
      </c>
      <c r="C115" s="62" t="s">
        <v>631</v>
      </c>
      <c r="D115" s="63" t="s">
        <v>187</v>
      </c>
      <c r="E115" s="87">
        <v>0</v>
      </c>
      <c r="F115" s="87"/>
      <c r="G115" s="87"/>
      <c r="H115" s="83">
        <f t="shared" si="9"/>
        <v>0</v>
      </c>
      <c r="I115" s="83">
        <v>150</v>
      </c>
      <c r="J115" s="83">
        <f t="shared" si="10"/>
        <v>150</v>
      </c>
      <c r="K115" s="83">
        <v>339.9</v>
      </c>
      <c r="L115" s="83">
        <f t="shared" si="11"/>
        <v>489.9</v>
      </c>
      <c r="M115" s="83"/>
      <c r="N115" s="83">
        <f t="shared" si="12"/>
        <v>489.9</v>
      </c>
      <c r="O115" s="25"/>
    </row>
    <row r="116" spans="1:15" s="1" customFormat="1" ht="21.75" customHeight="1">
      <c r="A116" s="47" t="s">
        <v>269</v>
      </c>
      <c r="B116" s="56" t="s">
        <v>326</v>
      </c>
      <c r="C116" s="56"/>
      <c r="D116" s="60"/>
      <c r="E116" s="88">
        <f>SUM(E117)</f>
        <v>6147</v>
      </c>
      <c r="F116" s="88"/>
      <c r="G116" s="88"/>
      <c r="H116" s="83">
        <f t="shared" si="9"/>
        <v>6147</v>
      </c>
      <c r="I116" s="83">
        <v>150</v>
      </c>
      <c r="J116" s="83">
        <f t="shared" si="10"/>
        <v>6297</v>
      </c>
      <c r="K116" s="83"/>
      <c r="L116" s="83">
        <f t="shared" si="11"/>
        <v>6297</v>
      </c>
      <c r="M116" s="83">
        <f>M117</f>
        <v>218.7</v>
      </c>
      <c r="N116" s="83">
        <f t="shared" si="12"/>
        <v>6515.7</v>
      </c>
      <c r="O116" s="24"/>
    </row>
    <row r="117" spans="1:15" s="1" customFormat="1" ht="27.75" customHeight="1">
      <c r="A117" s="47" t="s">
        <v>266</v>
      </c>
      <c r="B117" s="56" t="s">
        <v>326</v>
      </c>
      <c r="C117" s="56" t="s">
        <v>224</v>
      </c>
      <c r="D117" s="56"/>
      <c r="E117" s="83">
        <f>SUM(E118)</f>
        <v>6147</v>
      </c>
      <c r="F117" s="83"/>
      <c r="G117" s="83"/>
      <c r="H117" s="83">
        <f t="shared" si="9"/>
        <v>6147</v>
      </c>
      <c r="I117" s="83">
        <v>150</v>
      </c>
      <c r="J117" s="83">
        <f t="shared" si="10"/>
        <v>6297</v>
      </c>
      <c r="K117" s="83"/>
      <c r="L117" s="83">
        <f t="shared" si="11"/>
        <v>6297</v>
      </c>
      <c r="M117" s="83">
        <f>M118</f>
        <v>218.7</v>
      </c>
      <c r="N117" s="83">
        <f t="shared" si="12"/>
        <v>6515.7</v>
      </c>
    </row>
    <row r="118" spans="1:15" s="1" customFormat="1" ht="42" customHeight="1">
      <c r="A118" s="48" t="s">
        <v>140</v>
      </c>
      <c r="B118" s="58" t="s">
        <v>326</v>
      </c>
      <c r="C118" s="58" t="s">
        <v>253</v>
      </c>
      <c r="D118" s="58"/>
      <c r="E118" s="59">
        <f>SUM(E119,E122)</f>
        <v>6147</v>
      </c>
      <c r="F118" s="59"/>
      <c r="G118" s="59"/>
      <c r="H118" s="83">
        <f t="shared" si="9"/>
        <v>6147</v>
      </c>
      <c r="I118" s="59">
        <v>150</v>
      </c>
      <c r="J118" s="83">
        <f t="shared" si="10"/>
        <v>6297</v>
      </c>
      <c r="K118" s="59"/>
      <c r="L118" s="83">
        <f t="shared" si="11"/>
        <v>6297</v>
      </c>
      <c r="M118" s="59">
        <f>M121</f>
        <v>218.7</v>
      </c>
      <c r="N118" s="83">
        <f t="shared" si="12"/>
        <v>6515.7</v>
      </c>
    </row>
    <row r="119" spans="1:15" ht="32.25" customHeight="1">
      <c r="A119" s="48" t="s">
        <v>190</v>
      </c>
      <c r="B119" s="58" t="s">
        <v>326</v>
      </c>
      <c r="C119" s="58" t="s">
        <v>254</v>
      </c>
      <c r="D119" s="58"/>
      <c r="E119" s="59">
        <f>SUM(E120)</f>
        <v>5212</v>
      </c>
      <c r="F119" s="59"/>
      <c r="G119" s="59"/>
      <c r="H119" s="83">
        <f t="shared" si="9"/>
        <v>5212</v>
      </c>
      <c r="I119" s="59">
        <v>150</v>
      </c>
      <c r="J119" s="83">
        <f t="shared" si="10"/>
        <v>5362</v>
      </c>
      <c r="K119" s="59"/>
      <c r="L119" s="83">
        <f t="shared" si="11"/>
        <v>5362</v>
      </c>
      <c r="M119" s="59"/>
      <c r="N119" s="83">
        <f t="shared" si="12"/>
        <v>5362</v>
      </c>
    </row>
    <row r="120" spans="1:15" ht="35.25" customHeight="1">
      <c r="A120" s="48" t="s">
        <v>192</v>
      </c>
      <c r="B120" s="58" t="s">
        <v>326</v>
      </c>
      <c r="C120" s="58" t="s">
        <v>254</v>
      </c>
      <c r="D120" s="58" t="s">
        <v>191</v>
      </c>
      <c r="E120" s="59">
        <v>5212</v>
      </c>
      <c r="F120" s="59"/>
      <c r="G120" s="59"/>
      <c r="H120" s="83">
        <f t="shared" si="9"/>
        <v>5212</v>
      </c>
      <c r="I120" s="59">
        <v>150</v>
      </c>
      <c r="J120" s="83">
        <f t="shared" si="10"/>
        <v>5362</v>
      </c>
      <c r="K120" s="59"/>
      <c r="L120" s="83">
        <f t="shared" si="11"/>
        <v>5362</v>
      </c>
      <c r="M120" s="59"/>
      <c r="N120" s="83">
        <f t="shared" si="12"/>
        <v>5362</v>
      </c>
    </row>
    <row r="121" spans="1:15" ht="35.25" customHeight="1">
      <c r="A121" s="48" t="s">
        <v>804</v>
      </c>
      <c r="B121" s="57" t="s">
        <v>326</v>
      </c>
      <c r="C121" s="58" t="s">
        <v>808</v>
      </c>
      <c r="D121" s="58" t="s">
        <v>191</v>
      </c>
      <c r="E121" s="59"/>
      <c r="F121" s="59"/>
      <c r="G121" s="59"/>
      <c r="H121" s="83"/>
      <c r="I121" s="59"/>
      <c r="J121" s="83"/>
      <c r="K121" s="59"/>
      <c r="L121" s="83"/>
      <c r="M121" s="59">
        <v>218.7</v>
      </c>
      <c r="N121" s="83">
        <f t="shared" si="12"/>
        <v>218.7</v>
      </c>
    </row>
    <row r="122" spans="1:15" ht="30" customHeight="1">
      <c r="A122" s="48" t="s">
        <v>193</v>
      </c>
      <c r="B122" s="58" t="s">
        <v>326</v>
      </c>
      <c r="C122" s="58" t="s">
        <v>255</v>
      </c>
      <c r="D122" s="58"/>
      <c r="E122" s="59">
        <f>SUM(E123:E124)</f>
        <v>935</v>
      </c>
      <c r="F122" s="59"/>
      <c r="G122" s="59"/>
      <c r="H122" s="83">
        <f t="shared" si="9"/>
        <v>935</v>
      </c>
      <c r="I122" s="59"/>
      <c r="J122" s="83">
        <f t="shared" si="10"/>
        <v>935</v>
      </c>
      <c r="K122" s="59"/>
      <c r="L122" s="83">
        <f t="shared" si="11"/>
        <v>935</v>
      </c>
      <c r="M122" s="59"/>
      <c r="N122" s="83">
        <f t="shared" si="12"/>
        <v>935</v>
      </c>
    </row>
    <row r="123" spans="1:15" ht="31.5" customHeight="1">
      <c r="A123" s="48" t="s">
        <v>188</v>
      </c>
      <c r="B123" s="58" t="s">
        <v>326</v>
      </c>
      <c r="C123" s="58" t="s">
        <v>255</v>
      </c>
      <c r="D123" s="58" t="s">
        <v>187</v>
      </c>
      <c r="E123" s="59">
        <v>900</v>
      </c>
      <c r="F123" s="59"/>
      <c r="G123" s="59"/>
      <c r="H123" s="83">
        <f t="shared" si="9"/>
        <v>900</v>
      </c>
      <c r="I123" s="59"/>
      <c r="J123" s="83">
        <f t="shared" si="10"/>
        <v>900</v>
      </c>
      <c r="K123" s="59"/>
      <c r="L123" s="83">
        <f t="shared" si="11"/>
        <v>900</v>
      </c>
      <c r="M123" s="59"/>
      <c r="N123" s="83">
        <f t="shared" si="12"/>
        <v>900</v>
      </c>
    </row>
    <row r="124" spans="1:15" ht="27" customHeight="1">
      <c r="A124" s="48" t="s">
        <v>30</v>
      </c>
      <c r="B124" s="58" t="s">
        <v>326</v>
      </c>
      <c r="C124" s="58" t="s">
        <v>255</v>
      </c>
      <c r="D124" s="58" t="s">
        <v>203</v>
      </c>
      <c r="E124" s="59">
        <v>35</v>
      </c>
      <c r="F124" s="59"/>
      <c r="G124" s="59"/>
      <c r="H124" s="83">
        <f t="shared" si="9"/>
        <v>35</v>
      </c>
      <c r="I124" s="59"/>
      <c r="J124" s="83">
        <f t="shared" si="10"/>
        <v>35</v>
      </c>
      <c r="K124" s="59"/>
      <c r="L124" s="83">
        <f t="shared" si="11"/>
        <v>35</v>
      </c>
      <c r="M124" s="59"/>
      <c r="N124" s="83">
        <f t="shared" si="12"/>
        <v>35</v>
      </c>
    </row>
    <row r="125" spans="1:15" ht="33" customHeight="1">
      <c r="A125" s="47" t="s">
        <v>114</v>
      </c>
      <c r="B125" s="56" t="s">
        <v>115</v>
      </c>
      <c r="C125" s="56"/>
      <c r="D125" s="56"/>
      <c r="E125" s="83">
        <f>SUM(E126)+E133</f>
        <v>42559.6</v>
      </c>
      <c r="F125" s="83">
        <f t="shared" ref="F125:G125" si="13">SUM(F126)+F133</f>
        <v>0</v>
      </c>
      <c r="G125" s="83">
        <f t="shared" si="13"/>
        <v>1258</v>
      </c>
      <c r="H125" s="83">
        <f t="shared" si="9"/>
        <v>43817.599999999999</v>
      </c>
      <c r="I125" s="83">
        <v>6300</v>
      </c>
      <c r="J125" s="83">
        <f t="shared" si="10"/>
        <v>50117.599999999999</v>
      </c>
      <c r="K125" s="83"/>
      <c r="L125" s="83">
        <f t="shared" si="11"/>
        <v>50117.599999999999</v>
      </c>
      <c r="M125" s="83">
        <f>M133</f>
        <v>4412.2</v>
      </c>
      <c r="N125" s="83">
        <f t="shared" si="12"/>
        <v>54529.799999999996</v>
      </c>
    </row>
    <row r="126" spans="1:15" ht="33" customHeight="1">
      <c r="A126" s="47" t="s">
        <v>653</v>
      </c>
      <c r="B126" s="56" t="s">
        <v>115</v>
      </c>
      <c r="C126" s="56" t="s">
        <v>258</v>
      </c>
      <c r="D126" s="56"/>
      <c r="E126" s="83">
        <f>E127</f>
        <v>42559.6</v>
      </c>
      <c r="F126" s="83">
        <f t="shared" ref="F126:G126" si="14">F127</f>
        <v>0</v>
      </c>
      <c r="G126" s="83">
        <f t="shared" si="14"/>
        <v>1258</v>
      </c>
      <c r="H126" s="83">
        <f t="shared" si="9"/>
        <v>43817.599999999999</v>
      </c>
      <c r="I126" s="83">
        <v>6300</v>
      </c>
      <c r="J126" s="83">
        <f t="shared" si="10"/>
        <v>50117.599999999999</v>
      </c>
      <c r="K126" s="83"/>
      <c r="L126" s="83">
        <f t="shared" si="11"/>
        <v>50117.599999999999</v>
      </c>
      <c r="M126" s="83"/>
      <c r="N126" s="83">
        <f t="shared" si="12"/>
        <v>50117.599999999999</v>
      </c>
    </row>
    <row r="127" spans="1:15" ht="39" customHeight="1">
      <c r="A127" s="197" t="s">
        <v>508</v>
      </c>
      <c r="B127" s="58" t="s">
        <v>115</v>
      </c>
      <c r="C127" s="58" t="s">
        <v>391</v>
      </c>
      <c r="D127" s="56"/>
      <c r="E127" s="59">
        <f>E128+E132</f>
        <v>42559.6</v>
      </c>
      <c r="F127" s="59">
        <f t="shared" ref="F127:G127" si="15">F128+F132</f>
        <v>0</v>
      </c>
      <c r="G127" s="59">
        <f t="shared" si="15"/>
        <v>1258</v>
      </c>
      <c r="H127" s="83">
        <f t="shared" si="9"/>
        <v>43817.599999999999</v>
      </c>
      <c r="I127" s="59">
        <v>6300</v>
      </c>
      <c r="J127" s="83">
        <f t="shared" si="10"/>
        <v>50117.599999999999</v>
      </c>
      <c r="K127" s="59"/>
      <c r="L127" s="83">
        <f t="shared" si="11"/>
        <v>50117.599999999999</v>
      </c>
      <c r="M127" s="59"/>
      <c r="N127" s="83">
        <f t="shared" si="12"/>
        <v>50117.599999999999</v>
      </c>
    </row>
    <row r="128" spans="1:15" ht="51" customHeight="1">
      <c r="A128" s="197" t="s">
        <v>390</v>
      </c>
      <c r="B128" s="58" t="s">
        <v>115</v>
      </c>
      <c r="C128" s="58" t="s">
        <v>392</v>
      </c>
      <c r="D128" s="58"/>
      <c r="E128" s="59">
        <f>E129+E131</f>
        <v>21180</v>
      </c>
      <c r="F128" s="59">
        <f t="shared" ref="F128:G128" si="16">F129+F131</f>
        <v>0</v>
      </c>
      <c r="G128" s="59">
        <f t="shared" si="16"/>
        <v>1258</v>
      </c>
      <c r="H128" s="83">
        <f t="shared" si="9"/>
        <v>22438</v>
      </c>
      <c r="I128" s="59">
        <v>6300</v>
      </c>
      <c r="J128" s="83">
        <f t="shared" si="10"/>
        <v>28738</v>
      </c>
      <c r="K128" s="59"/>
      <c r="L128" s="83">
        <f t="shared" si="11"/>
        <v>28738</v>
      </c>
      <c r="M128" s="59"/>
      <c r="N128" s="83">
        <f t="shared" si="12"/>
        <v>28738</v>
      </c>
    </row>
    <row r="129" spans="1:14" ht="37.5" customHeight="1">
      <c r="A129" s="48" t="s">
        <v>188</v>
      </c>
      <c r="B129" s="58" t="s">
        <v>115</v>
      </c>
      <c r="C129" s="58" t="s">
        <v>392</v>
      </c>
      <c r="D129" s="58" t="s">
        <v>710</v>
      </c>
      <c r="E129" s="59">
        <v>20054</v>
      </c>
      <c r="F129" s="59"/>
      <c r="G129" s="59" t="s">
        <v>764</v>
      </c>
      <c r="H129" s="83">
        <f t="shared" si="9"/>
        <v>21312</v>
      </c>
      <c r="I129" s="59">
        <v>6300</v>
      </c>
      <c r="J129" s="83">
        <f t="shared" si="10"/>
        <v>27612</v>
      </c>
      <c r="K129" s="59"/>
      <c r="L129" s="83">
        <f t="shared" si="11"/>
        <v>27612</v>
      </c>
      <c r="M129" s="59"/>
      <c r="N129" s="83">
        <f t="shared" si="12"/>
        <v>27612</v>
      </c>
    </row>
    <row r="130" spans="1:14" ht="30.75" customHeight="1">
      <c r="A130" s="48" t="s">
        <v>15</v>
      </c>
      <c r="B130" s="58" t="s">
        <v>115</v>
      </c>
      <c r="C130" s="58" t="s">
        <v>441</v>
      </c>
      <c r="D130" s="58"/>
      <c r="E130" s="59">
        <f>E131</f>
        <v>1126</v>
      </c>
      <c r="F130" s="59"/>
      <c r="G130" s="59"/>
      <c r="H130" s="83">
        <f t="shared" si="9"/>
        <v>1126</v>
      </c>
      <c r="I130" s="59"/>
      <c r="J130" s="83">
        <f t="shared" si="10"/>
        <v>1126</v>
      </c>
      <c r="K130" s="59"/>
      <c r="L130" s="83">
        <f t="shared" si="11"/>
        <v>1126</v>
      </c>
      <c r="M130" s="59"/>
      <c r="N130" s="83">
        <f t="shared" si="12"/>
        <v>1126</v>
      </c>
    </row>
    <row r="131" spans="1:14" ht="32.25" customHeight="1">
      <c r="A131" s="48" t="s">
        <v>188</v>
      </c>
      <c r="B131" s="58" t="s">
        <v>115</v>
      </c>
      <c r="C131" s="58" t="s">
        <v>441</v>
      </c>
      <c r="D131" s="58" t="s">
        <v>187</v>
      </c>
      <c r="E131" s="59">
        <v>1126</v>
      </c>
      <c r="F131" s="59"/>
      <c r="G131" s="59"/>
      <c r="H131" s="83">
        <f t="shared" si="9"/>
        <v>1126</v>
      </c>
      <c r="I131" s="59"/>
      <c r="J131" s="83">
        <f t="shared" si="10"/>
        <v>1126</v>
      </c>
      <c r="K131" s="59"/>
      <c r="L131" s="83">
        <f t="shared" si="11"/>
        <v>1126</v>
      </c>
      <c r="M131" s="59"/>
      <c r="N131" s="83">
        <f t="shared" si="12"/>
        <v>1126</v>
      </c>
    </row>
    <row r="132" spans="1:14" ht="39" customHeight="1">
      <c r="A132" s="48" t="s">
        <v>565</v>
      </c>
      <c r="B132" s="57" t="s">
        <v>115</v>
      </c>
      <c r="C132" s="58" t="s">
        <v>566</v>
      </c>
      <c r="D132" s="58" t="s">
        <v>187</v>
      </c>
      <c r="E132" s="59">
        <v>21379.599999999999</v>
      </c>
      <c r="F132" s="59"/>
      <c r="G132" s="59"/>
      <c r="H132" s="83">
        <f t="shared" si="9"/>
        <v>21379.599999999999</v>
      </c>
      <c r="I132" s="59"/>
      <c r="J132" s="83">
        <f t="shared" si="10"/>
        <v>21379.599999999999</v>
      </c>
      <c r="K132" s="59"/>
      <c r="L132" s="83">
        <f t="shared" si="11"/>
        <v>21379.599999999999</v>
      </c>
      <c r="M132" s="59"/>
      <c r="N132" s="83">
        <f t="shared" si="12"/>
        <v>21379.599999999999</v>
      </c>
    </row>
    <row r="133" spans="1:14" ht="52.5" customHeight="1">
      <c r="A133" s="48" t="s">
        <v>811</v>
      </c>
      <c r="B133" s="57" t="s">
        <v>115</v>
      </c>
      <c r="C133" s="58" t="s">
        <v>802</v>
      </c>
      <c r="D133" s="58" t="s">
        <v>187</v>
      </c>
      <c r="E133" s="83"/>
      <c r="F133" s="83"/>
      <c r="G133" s="83"/>
      <c r="H133" s="83"/>
      <c r="I133" s="83"/>
      <c r="J133" s="83"/>
      <c r="K133" s="83"/>
      <c r="L133" s="83"/>
      <c r="M133" s="83">
        <v>4412.2</v>
      </c>
      <c r="N133" s="83">
        <f t="shared" si="12"/>
        <v>4412.2</v>
      </c>
    </row>
    <row r="134" spans="1:14" ht="32.25" customHeight="1">
      <c r="A134" s="198" t="s">
        <v>50</v>
      </c>
      <c r="B134" s="56" t="s">
        <v>304</v>
      </c>
      <c r="C134" s="56"/>
      <c r="D134" s="56"/>
      <c r="E134" s="83">
        <f>SUM(E135,E142,E146,E150)</f>
        <v>6300</v>
      </c>
      <c r="F134" s="83">
        <f>SUM(F135,F142,F146,F150)</f>
        <v>0</v>
      </c>
      <c r="G134" s="83">
        <f>SUM(G135,G142,G146,G150)</f>
        <v>3160</v>
      </c>
      <c r="H134" s="83">
        <f t="shared" si="9"/>
        <v>9460</v>
      </c>
      <c r="I134" s="83">
        <f>I135</f>
        <v>2200</v>
      </c>
      <c r="J134" s="83">
        <f t="shared" si="10"/>
        <v>11660</v>
      </c>
      <c r="K134" s="83"/>
      <c r="L134" s="83">
        <f t="shared" si="11"/>
        <v>11660</v>
      </c>
      <c r="M134" s="83"/>
      <c r="N134" s="83">
        <f t="shared" si="12"/>
        <v>11660</v>
      </c>
    </row>
    <row r="135" spans="1:14" ht="39.75" customHeight="1">
      <c r="A135" s="198" t="s">
        <v>662</v>
      </c>
      <c r="B135" s="56" t="s">
        <v>304</v>
      </c>
      <c r="C135" s="56" t="s">
        <v>256</v>
      </c>
      <c r="D135" s="56"/>
      <c r="E135" s="83">
        <f>SUM(E137)+E139</f>
        <v>4000</v>
      </c>
      <c r="F135" s="83">
        <f t="shared" ref="F135:G135" si="17">SUM(F137)+F139</f>
        <v>0</v>
      </c>
      <c r="G135" s="83">
        <f t="shared" si="17"/>
        <v>3160</v>
      </c>
      <c r="H135" s="83">
        <f t="shared" si="9"/>
        <v>7160</v>
      </c>
      <c r="I135" s="83">
        <f>I139</f>
        <v>2200</v>
      </c>
      <c r="J135" s="83">
        <f t="shared" si="10"/>
        <v>9360</v>
      </c>
      <c r="K135" s="83"/>
      <c r="L135" s="83">
        <f t="shared" si="11"/>
        <v>9360</v>
      </c>
      <c r="M135" s="83"/>
      <c r="N135" s="83">
        <f t="shared" si="12"/>
        <v>9360</v>
      </c>
    </row>
    <row r="136" spans="1:14" s="2" customFormat="1" ht="35.25" customHeight="1">
      <c r="A136" s="47" t="s">
        <v>376</v>
      </c>
      <c r="B136" s="58" t="s">
        <v>304</v>
      </c>
      <c r="C136" s="58" t="s">
        <v>393</v>
      </c>
      <c r="D136" s="56"/>
      <c r="E136" s="59">
        <f>SUM(E137)</f>
        <v>3000</v>
      </c>
      <c r="F136" s="59"/>
      <c r="G136" s="83"/>
      <c r="H136" s="83">
        <f t="shared" si="9"/>
        <v>3000</v>
      </c>
      <c r="I136" s="83"/>
      <c r="J136" s="83">
        <f t="shared" si="10"/>
        <v>3000</v>
      </c>
      <c r="K136" s="83"/>
      <c r="L136" s="83">
        <f t="shared" si="11"/>
        <v>3000</v>
      </c>
      <c r="M136" s="83"/>
      <c r="N136" s="83">
        <f t="shared" si="12"/>
        <v>3000</v>
      </c>
    </row>
    <row r="137" spans="1:14" s="2" customFormat="1" ht="27" customHeight="1">
      <c r="A137" s="49" t="s">
        <v>205</v>
      </c>
      <c r="B137" s="58" t="s">
        <v>304</v>
      </c>
      <c r="C137" s="58" t="s">
        <v>394</v>
      </c>
      <c r="D137" s="58"/>
      <c r="E137" s="59">
        <f>SUM(E138)</f>
        <v>3000</v>
      </c>
      <c r="F137" s="59"/>
      <c r="G137" s="59"/>
      <c r="H137" s="83">
        <f t="shared" si="9"/>
        <v>3000</v>
      </c>
      <c r="I137" s="59"/>
      <c r="J137" s="83">
        <f t="shared" si="10"/>
        <v>3000</v>
      </c>
      <c r="K137" s="59"/>
      <c r="L137" s="83">
        <f t="shared" si="11"/>
        <v>3000</v>
      </c>
      <c r="M137" s="59"/>
      <c r="N137" s="83">
        <f t="shared" si="12"/>
        <v>3000</v>
      </c>
    </row>
    <row r="138" spans="1:14" s="2" customFormat="1" ht="31.5" customHeight="1">
      <c r="A138" s="49" t="s">
        <v>188</v>
      </c>
      <c r="B138" s="58" t="s">
        <v>304</v>
      </c>
      <c r="C138" s="58" t="s">
        <v>394</v>
      </c>
      <c r="D138" s="58" t="s">
        <v>187</v>
      </c>
      <c r="E138" s="59">
        <v>3000</v>
      </c>
      <c r="F138" s="59"/>
      <c r="G138" s="59"/>
      <c r="H138" s="83">
        <f t="shared" si="9"/>
        <v>3000</v>
      </c>
      <c r="I138" s="59"/>
      <c r="J138" s="83">
        <f t="shared" si="10"/>
        <v>3000</v>
      </c>
      <c r="K138" s="59"/>
      <c r="L138" s="83">
        <f t="shared" si="11"/>
        <v>3000</v>
      </c>
      <c r="M138" s="59"/>
      <c r="N138" s="83">
        <f t="shared" si="12"/>
        <v>3000</v>
      </c>
    </row>
    <row r="139" spans="1:14" s="2" customFormat="1" ht="31.5" customHeight="1">
      <c r="A139" s="47" t="s">
        <v>376</v>
      </c>
      <c r="B139" s="55" t="s">
        <v>304</v>
      </c>
      <c r="C139" s="56" t="s">
        <v>664</v>
      </c>
      <c r="D139" s="56"/>
      <c r="E139" s="59">
        <f>E140</f>
        <v>1000</v>
      </c>
      <c r="F139" s="59"/>
      <c r="G139" s="59">
        <f>G140</f>
        <v>3160</v>
      </c>
      <c r="H139" s="83">
        <f t="shared" si="9"/>
        <v>4160</v>
      </c>
      <c r="I139" s="83">
        <v>2200</v>
      </c>
      <c r="J139" s="83">
        <f t="shared" si="10"/>
        <v>6360</v>
      </c>
      <c r="K139" s="83"/>
      <c r="L139" s="83">
        <f t="shared" si="11"/>
        <v>6360</v>
      </c>
      <c r="M139" s="83"/>
      <c r="N139" s="83">
        <f t="shared" si="12"/>
        <v>6360</v>
      </c>
    </row>
    <row r="140" spans="1:14" s="2" customFormat="1" ht="24.75" customHeight="1">
      <c r="A140" s="49" t="s">
        <v>663</v>
      </c>
      <c r="B140" s="57" t="s">
        <v>304</v>
      </c>
      <c r="C140" s="58" t="s">
        <v>665</v>
      </c>
      <c r="D140" s="58"/>
      <c r="E140" s="59">
        <f>E141</f>
        <v>1000</v>
      </c>
      <c r="F140" s="59"/>
      <c r="G140" s="59">
        <f>G141</f>
        <v>3160</v>
      </c>
      <c r="H140" s="83">
        <f t="shared" si="9"/>
        <v>4160</v>
      </c>
      <c r="I140" s="59">
        <v>2200</v>
      </c>
      <c r="J140" s="83">
        <f t="shared" si="10"/>
        <v>6360</v>
      </c>
      <c r="K140" s="59"/>
      <c r="L140" s="83">
        <f t="shared" si="11"/>
        <v>6360</v>
      </c>
      <c r="M140" s="59"/>
      <c r="N140" s="83">
        <f t="shared" si="12"/>
        <v>6360</v>
      </c>
    </row>
    <row r="141" spans="1:14" s="2" customFormat="1" ht="31.5" customHeight="1">
      <c r="A141" s="49" t="s">
        <v>188</v>
      </c>
      <c r="B141" s="57" t="s">
        <v>304</v>
      </c>
      <c r="C141" s="58" t="s">
        <v>665</v>
      </c>
      <c r="D141" s="58" t="s">
        <v>187</v>
      </c>
      <c r="E141" s="59">
        <v>1000</v>
      </c>
      <c r="F141" s="59"/>
      <c r="G141" s="59">
        <v>3160</v>
      </c>
      <c r="H141" s="83">
        <f t="shared" si="9"/>
        <v>4160</v>
      </c>
      <c r="I141" s="59">
        <v>2200</v>
      </c>
      <c r="J141" s="83">
        <f t="shared" si="10"/>
        <v>6360</v>
      </c>
      <c r="K141" s="59"/>
      <c r="L141" s="83">
        <f t="shared" si="11"/>
        <v>6360</v>
      </c>
      <c r="M141" s="59"/>
      <c r="N141" s="83">
        <f t="shared" si="12"/>
        <v>6360</v>
      </c>
    </row>
    <row r="142" spans="1:14" s="2" customFormat="1" ht="41.25" customHeight="1">
      <c r="A142" s="198" t="s">
        <v>690</v>
      </c>
      <c r="B142" s="56" t="s">
        <v>304</v>
      </c>
      <c r="C142" s="56" t="s">
        <v>245</v>
      </c>
      <c r="D142" s="56"/>
      <c r="E142" s="83">
        <f>SUM(E143)</f>
        <v>900</v>
      </c>
      <c r="F142" s="83"/>
      <c r="G142" s="83"/>
      <c r="H142" s="83">
        <f t="shared" si="9"/>
        <v>900</v>
      </c>
      <c r="I142" s="83"/>
      <c r="J142" s="83">
        <f t="shared" si="10"/>
        <v>900</v>
      </c>
      <c r="K142" s="83"/>
      <c r="L142" s="83">
        <f t="shared" si="11"/>
        <v>900</v>
      </c>
      <c r="M142" s="83"/>
      <c r="N142" s="83">
        <f t="shared" si="12"/>
        <v>900</v>
      </c>
    </row>
    <row r="143" spans="1:14" s="2" customFormat="1" ht="29.25" customHeight="1">
      <c r="A143" s="48" t="s">
        <v>395</v>
      </c>
      <c r="B143" s="58" t="s">
        <v>304</v>
      </c>
      <c r="C143" s="58" t="s">
        <v>396</v>
      </c>
      <c r="D143" s="56"/>
      <c r="E143" s="59">
        <f>SUM(E144)</f>
        <v>900</v>
      </c>
      <c r="F143" s="59"/>
      <c r="G143" s="83"/>
      <c r="H143" s="83">
        <f t="shared" si="9"/>
        <v>900</v>
      </c>
      <c r="I143" s="83"/>
      <c r="J143" s="83">
        <f t="shared" si="10"/>
        <v>900</v>
      </c>
      <c r="K143" s="83"/>
      <c r="L143" s="83">
        <f t="shared" si="11"/>
        <v>900</v>
      </c>
      <c r="M143" s="83"/>
      <c r="N143" s="83">
        <f t="shared" si="12"/>
        <v>900</v>
      </c>
    </row>
    <row r="144" spans="1:14" s="2" customFormat="1" ht="30.75" customHeight="1">
      <c r="A144" s="49" t="s">
        <v>4</v>
      </c>
      <c r="B144" s="58" t="s">
        <v>304</v>
      </c>
      <c r="C144" s="58" t="s">
        <v>397</v>
      </c>
      <c r="D144" s="58"/>
      <c r="E144" s="59">
        <f>SUM(E145)</f>
        <v>900</v>
      </c>
      <c r="F144" s="59"/>
      <c r="G144" s="59"/>
      <c r="H144" s="83">
        <f t="shared" ref="H144:H210" si="18">E144+F144+G144</f>
        <v>900</v>
      </c>
      <c r="I144" s="59"/>
      <c r="J144" s="83">
        <f t="shared" ref="J144:J209" si="19">H144+I144</f>
        <v>900</v>
      </c>
      <c r="K144" s="59"/>
      <c r="L144" s="83">
        <f t="shared" ref="L144:L207" si="20">J144+K144</f>
        <v>900</v>
      </c>
      <c r="M144" s="59"/>
      <c r="N144" s="83">
        <f t="shared" ref="N144:N207" si="21">L144+M144</f>
        <v>900</v>
      </c>
    </row>
    <row r="145" spans="1:14" s="2" customFormat="1" ht="40.5" customHeight="1">
      <c r="A145" s="195" t="s">
        <v>74</v>
      </c>
      <c r="B145" s="58" t="s">
        <v>304</v>
      </c>
      <c r="C145" s="58" t="s">
        <v>397</v>
      </c>
      <c r="D145" s="58" t="s">
        <v>744</v>
      </c>
      <c r="E145" s="59">
        <v>900</v>
      </c>
      <c r="F145" s="59"/>
      <c r="G145" s="59"/>
      <c r="H145" s="83">
        <f t="shared" si="18"/>
        <v>900</v>
      </c>
      <c r="I145" s="59"/>
      <c r="J145" s="83">
        <f t="shared" si="19"/>
        <v>900</v>
      </c>
      <c r="K145" s="59"/>
      <c r="L145" s="83">
        <f t="shared" si="20"/>
        <v>900</v>
      </c>
      <c r="M145" s="59"/>
      <c r="N145" s="83">
        <f t="shared" si="21"/>
        <v>900</v>
      </c>
    </row>
    <row r="146" spans="1:14" s="2" customFormat="1" ht="45.75" customHeight="1">
      <c r="A146" s="196" t="s">
        <v>668</v>
      </c>
      <c r="B146" s="56" t="s">
        <v>304</v>
      </c>
      <c r="C146" s="56" t="s">
        <v>246</v>
      </c>
      <c r="D146" s="135"/>
      <c r="E146" s="91">
        <f>SUM(E148)</f>
        <v>1300</v>
      </c>
      <c r="F146" s="91"/>
      <c r="G146" s="156"/>
      <c r="H146" s="83">
        <f t="shared" si="18"/>
        <v>1300</v>
      </c>
      <c r="I146" s="156"/>
      <c r="J146" s="83">
        <f t="shared" si="19"/>
        <v>1300</v>
      </c>
      <c r="K146" s="156"/>
      <c r="L146" s="83">
        <f t="shared" si="20"/>
        <v>1300</v>
      </c>
      <c r="M146" s="156"/>
      <c r="N146" s="83">
        <f t="shared" si="21"/>
        <v>1300</v>
      </c>
    </row>
    <row r="147" spans="1:14" s="2" customFormat="1" ht="42" customHeight="1">
      <c r="A147" s="48" t="s">
        <v>375</v>
      </c>
      <c r="B147" s="58" t="s">
        <v>304</v>
      </c>
      <c r="C147" s="58" t="s">
        <v>398</v>
      </c>
      <c r="D147" s="135"/>
      <c r="E147" s="92">
        <f>SUM(E148)</f>
        <v>1300</v>
      </c>
      <c r="F147" s="92"/>
      <c r="G147" s="156"/>
      <c r="H147" s="83">
        <f t="shared" si="18"/>
        <v>1300</v>
      </c>
      <c r="I147" s="156"/>
      <c r="J147" s="83">
        <f t="shared" si="19"/>
        <v>1300</v>
      </c>
      <c r="K147" s="156"/>
      <c r="L147" s="83">
        <f t="shared" si="20"/>
        <v>1300</v>
      </c>
      <c r="M147" s="156"/>
      <c r="N147" s="83">
        <f t="shared" si="21"/>
        <v>1300</v>
      </c>
    </row>
    <row r="148" spans="1:14" s="12" customFormat="1" ht="43.5" customHeight="1">
      <c r="A148" s="65" t="s">
        <v>688</v>
      </c>
      <c r="B148" s="58" t="s">
        <v>304</v>
      </c>
      <c r="C148" s="58" t="s">
        <v>399</v>
      </c>
      <c r="D148" s="29"/>
      <c r="E148" s="92">
        <f>SUM(E149)</f>
        <v>1300</v>
      </c>
      <c r="F148" s="92"/>
      <c r="G148" s="157"/>
      <c r="H148" s="83">
        <f t="shared" si="18"/>
        <v>1300</v>
      </c>
      <c r="I148" s="157"/>
      <c r="J148" s="83">
        <f t="shared" si="19"/>
        <v>1300</v>
      </c>
      <c r="K148" s="157"/>
      <c r="L148" s="83">
        <f t="shared" si="20"/>
        <v>1300</v>
      </c>
      <c r="M148" s="157"/>
      <c r="N148" s="83">
        <f t="shared" si="21"/>
        <v>1300</v>
      </c>
    </row>
    <row r="149" spans="1:14" s="12" customFormat="1" ht="38.25" customHeight="1">
      <c r="A149" s="195" t="s">
        <v>74</v>
      </c>
      <c r="B149" s="58" t="s">
        <v>304</v>
      </c>
      <c r="C149" s="58" t="s">
        <v>399</v>
      </c>
      <c r="D149" s="58" t="s">
        <v>477</v>
      </c>
      <c r="E149" s="59">
        <v>1300</v>
      </c>
      <c r="F149" s="59"/>
      <c r="G149" s="59"/>
      <c r="H149" s="83">
        <f t="shared" si="18"/>
        <v>1300</v>
      </c>
      <c r="I149" s="59"/>
      <c r="J149" s="83">
        <f t="shared" si="19"/>
        <v>1300</v>
      </c>
      <c r="K149" s="59"/>
      <c r="L149" s="83">
        <f t="shared" si="20"/>
        <v>1300</v>
      </c>
      <c r="M149" s="59"/>
      <c r="N149" s="83">
        <f t="shared" si="21"/>
        <v>1300</v>
      </c>
    </row>
    <row r="150" spans="1:14" s="11" customFormat="1" ht="42.75" customHeight="1">
      <c r="A150" s="194" t="s">
        <v>670</v>
      </c>
      <c r="B150" s="57" t="s">
        <v>304</v>
      </c>
      <c r="C150" s="58" t="s">
        <v>503</v>
      </c>
      <c r="D150" s="58"/>
      <c r="E150" s="83">
        <f>SUM(E151)</f>
        <v>100</v>
      </c>
      <c r="F150" s="83"/>
      <c r="G150" s="59"/>
      <c r="H150" s="83">
        <f t="shared" si="18"/>
        <v>100</v>
      </c>
      <c r="I150" s="59"/>
      <c r="J150" s="83">
        <f t="shared" si="19"/>
        <v>100</v>
      </c>
      <c r="K150" s="59"/>
      <c r="L150" s="83">
        <f t="shared" si="20"/>
        <v>100</v>
      </c>
      <c r="M150" s="59"/>
      <c r="N150" s="83">
        <f t="shared" si="21"/>
        <v>100</v>
      </c>
    </row>
    <row r="151" spans="1:14" s="2" customFormat="1" ht="33" customHeight="1">
      <c r="A151" s="195" t="s">
        <v>507</v>
      </c>
      <c r="B151" s="57" t="s">
        <v>304</v>
      </c>
      <c r="C151" s="58" t="s">
        <v>503</v>
      </c>
      <c r="D151" s="58"/>
      <c r="E151" s="59">
        <f>SUM(E152)</f>
        <v>100</v>
      </c>
      <c r="F151" s="59"/>
      <c r="G151" s="59"/>
      <c r="H151" s="83">
        <f t="shared" si="18"/>
        <v>100</v>
      </c>
      <c r="I151" s="59"/>
      <c r="J151" s="83">
        <f t="shared" si="19"/>
        <v>100</v>
      </c>
      <c r="K151" s="59"/>
      <c r="L151" s="83">
        <f t="shared" si="20"/>
        <v>100</v>
      </c>
      <c r="M151" s="59"/>
      <c r="N151" s="83">
        <f t="shared" si="21"/>
        <v>100</v>
      </c>
    </row>
    <row r="152" spans="1:14" s="2" customFormat="1" ht="40.5" customHeight="1">
      <c r="A152" s="49" t="s">
        <v>188</v>
      </c>
      <c r="B152" s="57" t="s">
        <v>304</v>
      </c>
      <c r="C152" s="58" t="s">
        <v>503</v>
      </c>
      <c r="D152" s="58" t="s">
        <v>187</v>
      </c>
      <c r="E152" s="59">
        <v>100</v>
      </c>
      <c r="F152" s="59"/>
      <c r="G152" s="59"/>
      <c r="H152" s="83">
        <f t="shared" si="18"/>
        <v>100</v>
      </c>
      <c r="I152" s="59"/>
      <c r="J152" s="83">
        <f t="shared" si="19"/>
        <v>100</v>
      </c>
      <c r="K152" s="59"/>
      <c r="L152" s="83">
        <f t="shared" si="20"/>
        <v>100</v>
      </c>
      <c r="M152" s="59"/>
      <c r="N152" s="83">
        <f t="shared" si="21"/>
        <v>100</v>
      </c>
    </row>
    <row r="153" spans="1:14" s="2" customFormat="1" ht="29.25" customHeight="1">
      <c r="A153" s="47" t="s">
        <v>327</v>
      </c>
      <c r="B153" s="56" t="s">
        <v>328</v>
      </c>
      <c r="C153" s="56"/>
      <c r="D153" s="56"/>
      <c r="E153" s="83">
        <f>E154+E166+E177+E188</f>
        <v>115256.3</v>
      </c>
      <c r="F153" s="83">
        <f t="shared" ref="F153:G153" si="22">F154+F166+F177+F188</f>
        <v>30927.3</v>
      </c>
      <c r="G153" s="83">
        <f t="shared" si="22"/>
        <v>24728</v>
      </c>
      <c r="H153" s="83">
        <f t="shared" si="18"/>
        <v>170911.6</v>
      </c>
      <c r="I153" s="83">
        <f>I177+I162</f>
        <v>16418.400000000001</v>
      </c>
      <c r="J153" s="83">
        <f t="shared" si="19"/>
        <v>187330</v>
      </c>
      <c r="K153" s="83">
        <f>K166</f>
        <v>2000</v>
      </c>
      <c r="L153" s="83">
        <f t="shared" si="20"/>
        <v>189330</v>
      </c>
      <c r="M153" s="83">
        <f>M154+M166</f>
        <v>-2444</v>
      </c>
      <c r="N153" s="83">
        <f t="shared" si="21"/>
        <v>186886</v>
      </c>
    </row>
    <row r="154" spans="1:14" s="2" customFormat="1" ht="27.75" customHeight="1">
      <c r="A154" s="47" t="s">
        <v>63</v>
      </c>
      <c r="B154" s="56" t="s">
        <v>62</v>
      </c>
      <c r="C154" s="56"/>
      <c r="D154" s="56"/>
      <c r="E154" s="83">
        <f>E155+E158+E162</f>
        <v>14700</v>
      </c>
      <c r="F154" s="83"/>
      <c r="G154" s="83"/>
      <c r="H154" s="83">
        <f t="shared" si="18"/>
        <v>14700</v>
      </c>
      <c r="I154" s="83"/>
      <c r="J154" s="83">
        <f t="shared" si="19"/>
        <v>14700</v>
      </c>
      <c r="K154" s="83"/>
      <c r="L154" s="83">
        <f t="shared" si="20"/>
        <v>14700</v>
      </c>
      <c r="M154" s="83">
        <f>M162</f>
        <v>-4697</v>
      </c>
      <c r="N154" s="83">
        <f t="shared" si="21"/>
        <v>10003</v>
      </c>
    </row>
    <row r="155" spans="1:14" ht="54.75" customHeight="1">
      <c r="A155" s="47" t="s">
        <v>494</v>
      </c>
      <c r="B155" s="56" t="s">
        <v>62</v>
      </c>
      <c r="C155" s="56" t="s">
        <v>260</v>
      </c>
      <c r="D155" s="58"/>
      <c r="E155" s="83">
        <f>E156</f>
        <v>0</v>
      </c>
      <c r="F155" s="83"/>
      <c r="G155" s="59"/>
      <c r="H155" s="83">
        <f t="shared" si="18"/>
        <v>0</v>
      </c>
      <c r="I155" s="59"/>
      <c r="J155" s="83">
        <f t="shared" si="19"/>
        <v>0</v>
      </c>
      <c r="K155" s="59"/>
      <c r="L155" s="83">
        <f t="shared" si="20"/>
        <v>0</v>
      </c>
      <c r="M155" s="59"/>
      <c r="N155" s="83">
        <f t="shared" si="21"/>
        <v>0</v>
      </c>
    </row>
    <row r="156" spans="1:14" ht="42.75" customHeight="1">
      <c r="A156" s="48" t="s">
        <v>538</v>
      </c>
      <c r="B156" s="58" t="s">
        <v>62</v>
      </c>
      <c r="C156" s="64" t="s">
        <v>539</v>
      </c>
      <c r="D156" s="64"/>
      <c r="E156" s="93">
        <f>E157</f>
        <v>0</v>
      </c>
      <c r="F156" s="93"/>
      <c r="G156" s="140"/>
      <c r="H156" s="83">
        <f t="shared" si="18"/>
        <v>0</v>
      </c>
      <c r="I156" s="140"/>
      <c r="J156" s="83">
        <f t="shared" si="19"/>
        <v>0</v>
      </c>
      <c r="K156" s="140"/>
      <c r="L156" s="83">
        <f t="shared" si="20"/>
        <v>0</v>
      </c>
      <c r="M156" s="140"/>
      <c r="N156" s="83">
        <f t="shared" si="21"/>
        <v>0</v>
      </c>
    </row>
    <row r="157" spans="1:14" ht="42.75" customHeight="1">
      <c r="A157" s="49" t="s">
        <v>188</v>
      </c>
      <c r="B157" s="58" t="s">
        <v>62</v>
      </c>
      <c r="C157" s="64" t="s">
        <v>539</v>
      </c>
      <c r="D157" s="64" t="s">
        <v>187</v>
      </c>
      <c r="E157" s="93">
        <v>0</v>
      </c>
      <c r="F157" s="93"/>
      <c r="G157" s="140"/>
      <c r="H157" s="83">
        <f t="shared" si="18"/>
        <v>0</v>
      </c>
      <c r="I157" s="140"/>
      <c r="J157" s="83">
        <f t="shared" si="19"/>
        <v>0</v>
      </c>
      <c r="K157" s="140"/>
      <c r="L157" s="83">
        <f t="shared" si="20"/>
        <v>0</v>
      </c>
      <c r="M157" s="140"/>
      <c r="N157" s="83">
        <f t="shared" si="21"/>
        <v>0</v>
      </c>
    </row>
    <row r="158" spans="1:14" ht="54" customHeight="1">
      <c r="A158" s="47" t="s">
        <v>478</v>
      </c>
      <c r="B158" s="56" t="s">
        <v>62</v>
      </c>
      <c r="C158" s="56" t="s">
        <v>479</v>
      </c>
      <c r="D158" s="58"/>
      <c r="E158" s="83">
        <f>SUM(E159)</f>
        <v>4700</v>
      </c>
      <c r="F158" s="83"/>
      <c r="G158" s="59"/>
      <c r="H158" s="83">
        <f t="shared" si="18"/>
        <v>4700</v>
      </c>
      <c r="I158" s="59"/>
      <c r="J158" s="83">
        <f t="shared" si="19"/>
        <v>4700</v>
      </c>
      <c r="K158" s="59"/>
      <c r="L158" s="83">
        <f t="shared" si="20"/>
        <v>4700</v>
      </c>
      <c r="M158" s="59"/>
      <c r="N158" s="83">
        <f t="shared" si="21"/>
        <v>4700</v>
      </c>
    </row>
    <row r="159" spans="1:14" ht="39" customHeight="1">
      <c r="A159" s="48" t="s">
        <v>480</v>
      </c>
      <c r="B159" s="58" t="s">
        <v>62</v>
      </c>
      <c r="C159" s="58" t="s">
        <v>481</v>
      </c>
      <c r="D159" s="58"/>
      <c r="E159" s="59">
        <f>SUM(E160)</f>
        <v>4700</v>
      </c>
      <c r="F159" s="59"/>
      <c r="G159" s="59"/>
      <c r="H159" s="83">
        <f t="shared" si="18"/>
        <v>4700</v>
      </c>
      <c r="I159" s="59"/>
      <c r="J159" s="83">
        <f t="shared" si="19"/>
        <v>4700</v>
      </c>
      <c r="K159" s="59"/>
      <c r="L159" s="83">
        <f t="shared" si="20"/>
        <v>4700</v>
      </c>
      <c r="M159" s="59"/>
      <c r="N159" s="83">
        <f t="shared" si="21"/>
        <v>4700</v>
      </c>
    </row>
    <row r="160" spans="1:14" ht="24.75" customHeight="1">
      <c r="A160" s="195" t="s">
        <v>482</v>
      </c>
      <c r="B160" s="58" t="s">
        <v>62</v>
      </c>
      <c r="C160" s="58" t="s">
        <v>483</v>
      </c>
      <c r="D160" s="58"/>
      <c r="E160" s="59">
        <f>SUM(E161)</f>
        <v>4700</v>
      </c>
      <c r="F160" s="59"/>
      <c r="G160" s="59"/>
      <c r="H160" s="83">
        <f t="shared" si="18"/>
        <v>4700</v>
      </c>
      <c r="I160" s="59"/>
      <c r="J160" s="83">
        <f t="shared" si="19"/>
        <v>4700</v>
      </c>
      <c r="K160" s="59"/>
      <c r="L160" s="83">
        <f t="shared" si="20"/>
        <v>4700</v>
      </c>
      <c r="M160" s="59"/>
      <c r="N160" s="83">
        <f t="shared" si="21"/>
        <v>4700</v>
      </c>
    </row>
    <row r="161" spans="1:14" ht="42.75" customHeight="1">
      <c r="A161" s="48" t="s">
        <v>188</v>
      </c>
      <c r="B161" s="58" t="s">
        <v>62</v>
      </c>
      <c r="C161" s="58" t="s">
        <v>483</v>
      </c>
      <c r="D161" s="58" t="s">
        <v>563</v>
      </c>
      <c r="E161" s="59">
        <v>4700</v>
      </c>
      <c r="F161" s="59"/>
      <c r="G161" s="59"/>
      <c r="H161" s="83">
        <f t="shared" si="18"/>
        <v>4700</v>
      </c>
      <c r="I161" s="59"/>
      <c r="J161" s="83">
        <f t="shared" si="19"/>
        <v>4700</v>
      </c>
      <c r="K161" s="59"/>
      <c r="L161" s="83">
        <f t="shared" si="20"/>
        <v>4700</v>
      </c>
      <c r="M161" s="59"/>
      <c r="N161" s="83">
        <f t="shared" si="21"/>
        <v>4700</v>
      </c>
    </row>
    <row r="162" spans="1:14" ht="61.5" customHeight="1">
      <c r="A162" s="47" t="s">
        <v>659</v>
      </c>
      <c r="B162" s="56" t="s">
        <v>62</v>
      </c>
      <c r="C162" s="56" t="s">
        <v>260</v>
      </c>
      <c r="D162" s="56"/>
      <c r="E162" s="83">
        <f>E163</f>
        <v>10000</v>
      </c>
      <c r="F162" s="83"/>
      <c r="G162" s="83"/>
      <c r="H162" s="83">
        <f t="shared" si="18"/>
        <v>10000</v>
      </c>
      <c r="I162" s="83">
        <f>I163</f>
        <v>6300</v>
      </c>
      <c r="J162" s="83">
        <f t="shared" si="19"/>
        <v>16300</v>
      </c>
      <c r="K162" s="83">
        <f>K164</f>
        <v>0</v>
      </c>
      <c r="L162" s="83">
        <f t="shared" si="20"/>
        <v>16300</v>
      </c>
      <c r="M162" s="83">
        <f>M163</f>
        <v>-4697</v>
      </c>
      <c r="N162" s="83">
        <f t="shared" si="21"/>
        <v>11603</v>
      </c>
    </row>
    <row r="163" spans="1:14" ht="31.5" customHeight="1">
      <c r="A163" s="49" t="s">
        <v>712</v>
      </c>
      <c r="B163" s="58" t="s">
        <v>62</v>
      </c>
      <c r="C163" s="58" t="s">
        <v>400</v>
      </c>
      <c r="D163" s="58"/>
      <c r="E163" s="59">
        <f>E164</f>
        <v>10000</v>
      </c>
      <c r="F163" s="59"/>
      <c r="G163" s="59"/>
      <c r="H163" s="59">
        <f t="shared" si="18"/>
        <v>10000</v>
      </c>
      <c r="I163" s="59">
        <f>I165</f>
        <v>6300</v>
      </c>
      <c r="J163" s="83">
        <f t="shared" si="19"/>
        <v>16300</v>
      </c>
      <c r="K163" s="59"/>
      <c r="L163" s="83">
        <f t="shared" si="20"/>
        <v>16300</v>
      </c>
      <c r="M163" s="59">
        <f>M164</f>
        <v>-4697</v>
      </c>
      <c r="N163" s="83">
        <f t="shared" si="21"/>
        <v>11603</v>
      </c>
    </row>
    <row r="164" spans="1:14" ht="42.75" customHeight="1">
      <c r="A164" s="48" t="s">
        <v>188</v>
      </c>
      <c r="B164" s="58" t="s">
        <v>62</v>
      </c>
      <c r="C164" s="58" t="s">
        <v>401</v>
      </c>
      <c r="D164" s="58" t="s">
        <v>187</v>
      </c>
      <c r="E164" s="59">
        <v>10000</v>
      </c>
      <c r="F164" s="59"/>
      <c r="G164" s="59"/>
      <c r="H164" s="59">
        <f t="shared" si="18"/>
        <v>10000</v>
      </c>
      <c r="I164" s="59"/>
      <c r="J164" s="83">
        <f t="shared" si="19"/>
        <v>10000</v>
      </c>
      <c r="K164" s="59"/>
      <c r="L164" s="83">
        <f t="shared" si="20"/>
        <v>10000</v>
      </c>
      <c r="M164" s="59">
        <v>-4697</v>
      </c>
      <c r="N164" s="83">
        <f t="shared" si="21"/>
        <v>5303</v>
      </c>
    </row>
    <row r="165" spans="1:14" ht="42.75" customHeight="1">
      <c r="A165" s="48" t="s">
        <v>530</v>
      </c>
      <c r="B165" s="64" t="s">
        <v>62</v>
      </c>
      <c r="C165" s="58" t="s">
        <v>770</v>
      </c>
      <c r="D165" s="58" t="s">
        <v>563</v>
      </c>
      <c r="E165" s="59"/>
      <c r="F165" s="59"/>
      <c r="G165" s="59"/>
      <c r="H165" s="83"/>
      <c r="I165" s="59">
        <v>6300</v>
      </c>
      <c r="J165" s="83">
        <f t="shared" si="19"/>
        <v>6300</v>
      </c>
      <c r="K165" s="59"/>
      <c r="L165" s="83">
        <f t="shared" si="20"/>
        <v>6300</v>
      </c>
      <c r="M165" s="59"/>
      <c r="N165" s="83">
        <f t="shared" si="21"/>
        <v>6300</v>
      </c>
    </row>
    <row r="166" spans="1:14" ht="36.75" customHeight="1">
      <c r="A166" s="47" t="s">
        <v>284</v>
      </c>
      <c r="B166" s="56" t="s">
        <v>329</v>
      </c>
      <c r="C166" s="56"/>
      <c r="D166" s="56"/>
      <c r="E166" s="83">
        <f>SUM(E167)</f>
        <v>25650</v>
      </c>
      <c r="F166" s="83">
        <f t="shared" ref="F166:G166" si="23">SUM(F167)</f>
        <v>0</v>
      </c>
      <c r="G166" s="83">
        <f t="shared" si="23"/>
        <v>11072</v>
      </c>
      <c r="H166" s="83">
        <f t="shared" si="18"/>
        <v>36722</v>
      </c>
      <c r="I166" s="83"/>
      <c r="J166" s="83">
        <f t="shared" si="19"/>
        <v>36722</v>
      </c>
      <c r="K166" s="83">
        <f>K167</f>
        <v>2000</v>
      </c>
      <c r="L166" s="83">
        <f t="shared" si="20"/>
        <v>38722</v>
      </c>
      <c r="M166" s="83">
        <f>M167</f>
        <v>2253</v>
      </c>
      <c r="N166" s="83">
        <f t="shared" si="21"/>
        <v>40975</v>
      </c>
    </row>
    <row r="167" spans="1:14" ht="50.25" customHeight="1">
      <c r="A167" s="47" t="s">
        <v>659</v>
      </c>
      <c r="B167" s="56" t="s">
        <v>329</v>
      </c>
      <c r="C167" s="56"/>
      <c r="D167" s="56"/>
      <c r="E167" s="83">
        <f>E168</f>
        <v>25650</v>
      </c>
      <c r="F167" s="83">
        <f t="shared" ref="F167:G167" si="24">F168</f>
        <v>0</v>
      </c>
      <c r="G167" s="83">
        <f t="shared" si="24"/>
        <v>11072</v>
      </c>
      <c r="H167" s="83">
        <f t="shared" si="18"/>
        <v>36722</v>
      </c>
      <c r="I167" s="83"/>
      <c r="J167" s="83">
        <f t="shared" si="19"/>
        <v>36722</v>
      </c>
      <c r="K167" s="83">
        <f>K168</f>
        <v>2000</v>
      </c>
      <c r="L167" s="83">
        <f t="shared" si="20"/>
        <v>38722</v>
      </c>
      <c r="M167" s="83">
        <f>M168</f>
        <v>2253</v>
      </c>
      <c r="N167" s="83">
        <f t="shared" si="21"/>
        <v>40975</v>
      </c>
    </row>
    <row r="168" spans="1:14" ht="23.25" customHeight="1">
      <c r="A168" s="47" t="s">
        <v>284</v>
      </c>
      <c r="B168" s="56" t="s">
        <v>329</v>
      </c>
      <c r="C168" s="56"/>
      <c r="D168" s="56"/>
      <c r="E168" s="83">
        <f>E169</f>
        <v>25650</v>
      </c>
      <c r="F168" s="83">
        <f t="shared" ref="F168:G168" si="25">F169</f>
        <v>0</v>
      </c>
      <c r="G168" s="83">
        <f t="shared" si="25"/>
        <v>11072</v>
      </c>
      <c r="H168" s="83">
        <f t="shared" si="18"/>
        <v>36722</v>
      </c>
      <c r="I168" s="83"/>
      <c r="J168" s="83">
        <f t="shared" si="19"/>
        <v>36722</v>
      </c>
      <c r="K168" s="83">
        <f>K171</f>
        <v>2000</v>
      </c>
      <c r="L168" s="83">
        <f t="shared" si="20"/>
        <v>38722</v>
      </c>
      <c r="M168" s="83">
        <f>M175</f>
        <v>2253</v>
      </c>
      <c r="N168" s="83">
        <f t="shared" si="21"/>
        <v>40975</v>
      </c>
    </row>
    <row r="169" spans="1:14" ht="48" customHeight="1">
      <c r="A169" s="47" t="s">
        <v>659</v>
      </c>
      <c r="B169" s="56" t="s">
        <v>329</v>
      </c>
      <c r="C169" s="58" t="s">
        <v>260</v>
      </c>
      <c r="D169" s="56"/>
      <c r="E169" s="83">
        <f>E170+E175+E173</f>
        <v>25650</v>
      </c>
      <c r="F169" s="83">
        <f t="shared" ref="F169:G169" si="26">F170+F175+F173</f>
        <v>0</v>
      </c>
      <c r="G169" s="83">
        <f t="shared" si="26"/>
        <v>11072</v>
      </c>
      <c r="H169" s="83">
        <f t="shared" si="18"/>
        <v>36722</v>
      </c>
      <c r="I169" s="83"/>
      <c r="J169" s="83">
        <f t="shared" si="19"/>
        <v>36722</v>
      </c>
      <c r="K169" s="83">
        <f>K170</f>
        <v>2000</v>
      </c>
      <c r="L169" s="83">
        <f t="shared" si="20"/>
        <v>38722</v>
      </c>
      <c r="M169" s="83"/>
      <c r="N169" s="83">
        <f t="shared" si="21"/>
        <v>38722</v>
      </c>
    </row>
    <row r="170" spans="1:14" ht="33.75" customHeight="1">
      <c r="A170" s="48" t="s">
        <v>495</v>
      </c>
      <c r="B170" s="109" t="s">
        <v>111</v>
      </c>
      <c r="C170" s="64" t="s">
        <v>401</v>
      </c>
      <c r="D170" s="64"/>
      <c r="E170" s="93">
        <f>E171+E172</f>
        <v>25150</v>
      </c>
      <c r="F170" s="93">
        <f t="shared" ref="F170:G170" si="27">F171+F172</f>
        <v>0</v>
      </c>
      <c r="G170" s="93">
        <f t="shared" si="27"/>
        <v>11072</v>
      </c>
      <c r="H170" s="83">
        <f t="shared" si="18"/>
        <v>36222</v>
      </c>
      <c r="I170" s="93"/>
      <c r="J170" s="83">
        <f t="shared" si="19"/>
        <v>36222</v>
      </c>
      <c r="K170" s="93">
        <f>K171</f>
        <v>2000</v>
      </c>
      <c r="L170" s="83">
        <f t="shared" si="20"/>
        <v>38222</v>
      </c>
      <c r="M170" s="93"/>
      <c r="N170" s="83">
        <f t="shared" si="21"/>
        <v>38222</v>
      </c>
    </row>
    <row r="171" spans="1:14" ht="30" customHeight="1">
      <c r="A171" s="50" t="s">
        <v>496</v>
      </c>
      <c r="B171" s="109" t="s">
        <v>111</v>
      </c>
      <c r="C171" s="64" t="s">
        <v>401</v>
      </c>
      <c r="D171" s="64" t="s">
        <v>710</v>
      </c>
      <c r="E171" s="93">
        <v>23350</v>
      </c>
      <c r="F171" s="93"/>
      <c r="G171" s="140">
        <v>10222</v>
      </c>
      <c r="H171" s="83">
        <f t="shared" si="18"/>
        <v>33572</v>
      </c>
      <c r="I171" s="140"/>
      <c r="J171" s="83">
        <f t="shared" si="19"/>
        <v>33572</v>
      </c>
      <c r="K171" s="140">
        <v>2000</v>
      </c>
      <c r="L171" s="83">
        <f t="shared" si="20"/>
        <v>35572</v>
      </c>
      <c r="M171" s="140"/>
      <c r="N171" s="83">
        <f t="shared" si="21"/>
        <v>35572</v>
      </c>
    </row>
    <row r="172" spans="1:14" ht="44.25" customHeight="1">
      <c r="A172" s="49" t="s">
        <v>188</v>
      </c>
      <c r="B172" s="109" t="s">
        <v>111</v>
      </c>
      <c r="C172" s="58" t="s">
        <v>401</v>
      </c>
      <c r="D172" s="64" t="s">
        <v>528</v>
      </c>
      <c r="E172" s="93">
        <v>1800</v>
      </c>
      <c r="F172" s="93"/>
      <c r="G172" s="140">
        <v>850</v>
      </c>
      <c r="H172" s="83">
        <f t="shared" si="18"/>
        <v>2650</v>
      </c>
      <c r="I172" s="140"/>
      <c r="J172" s="83">
        <f t="shared" si="19"/>
        <v>2650</v>
      </c>
      <c r="K172" s="140"/>
      <c r="L172" s="83">
        <f t="shared" si="20"/>
        <v>2650</v>
      </c>
      <c r="M172" s="140"/>
      <c r="N172" s="83">
        <f t="shared" si="21"/>
        <v>2650</v>
      </c>
    </row>
    <row r="173" spans="1:14" ht="27.75" customHeight="1">
      <c r="A173" s="49" t="s">
        <v>205</v>
      </c>
      <c r="B173" s="109" t="s">
        <v>111</v>
      </c>
      <c r="C173" s="58" t="s">
        <v>497</v>
      </c>
      <c r="D173" s="58"/>
      <c r="E173" s="59">
        <f>E174</f>
        <v>500</v>
      </c>
      <c r="F173" s="59"/>
      <c r="G173" s="59"/>
      <c r="H173" s="83">
        <f t="shared" si="18"/>
        <v>500</v>
      </c>
      <c r="I173" s="59"/>
      <c r="J173" s="83">
        <f t="shared" si="19"/>
        <v>500</v>
      </c>
      <c r="K173" s="59"/>
      <c r="L173" s="83">
        <f t="shared" si="20"/>
        <v>500</v>
      </c>
      <c r="M173" s="59"/>
      <c r="N173" s="83">
        <f t="shared" si="21"/>
        <v>500</v>
      </c>
    </row>
    <row r="174" spans="1:14" ht="36" customHeight="1">
      <c r="A174" s="49" t="s">
        <v>188</v>
      </c>
      <c r="B174" s="109" t="s">
        <v>111</v>
      </c>
      <c r="C174" s="58" t="s">
        <v>497</v>
      </c>
      <c r="D174" s="58" t="s">
        <v>187</v>
      </c>
      <c r="E174" s="59">
        <v>500</v>
      </c>
      <c r="F174" s="59"/>
      <c r="G174" s="59"/>
      <c r="H174" s="83">
        <f t="shared" si="18"/>
        <v>500</v>
      </c>
      <c r="I174" s="59"/>
      <c r="J174" s="83">
        <f t="shared" si="19"/>
        <v>500</v>
      </c>
      <c r="K174" s="59"/>
      <c r="L174" s="83">
        <f t="shared" si="20"/>
        <v>500</v>
      </c>
      <c r="M174" s="59"/>
      <c r="N174" s="83">
        <f t="shared" si="21"/>
        <v>500</v>
      </c>
    </row>
    <row r="175" spans="1:14" ht="36" customHeight="1">
      <c r="A175" s="48" t="s">
        <v>814</v>
      </c>
      <c r="B175" s="109" t="s">
        <v>111</v>
      </c>
      <c r="C175" s="58" t="s">
        <v>813</v>
      </c>
      <c r="D175" s="58" t="s">
        <v>187</v>
      </c>
      <c r="E175" s="59">
        <f>SUM(E176)</f>
        <v>0</v>
      </c>
      <c r="F175" s="59"/>
      <c r="G175" s="59"/>
      <c r="H175" s="83">
        <f t="shared" si="18"/>
        <v>0</v>
      </c>
      <c r="I175" s="59"/>
      <c r="J175" s="83">
        <f t="shared" si="19"/>
        <v>0</v>
      </c>
      <c r="K175" s="59"/>
      <c r="L175" s="83">
        <f t="shared" si="20"/>
        <v>0</v>
      </c>
      <c r="M175" s="59">
        <v>2253</v>
      </c>
      <c r="N175" s="83">
        <f t="shared" si="21"/>
        <v>2253</v>
      </c>
    </row>
    <row r="176" spans="1:14" ht="36" customHeight="1">
      <c r="A176" s="48" t="s">
        <v>188</v>
      </c>
      <c r="B176" s="109" t="s">
        <v>111</v>
      </c>
      <c r="C176" s="58" t="s">
        <v>813</v>
      </c>
      <c r="D176" s="58" t="s">
        <v>187</v>
      </c>
      <c r="E176" s="59">
        <v>0</v>
      </c>
      <c r="F176" s="59"/>
      <c r="G176" s="59"/>
      <c r="H176" s="83">
        <f t="shared" si="18"/>
        <v>0</v>
      </c>
      <c r="I176" s="59"/>
      <c r="J176" s="83">
        <f t="shared" si="19"/>
        <v>0</v>
      </c>
      <c r="K176" s="59"/>
      <c r="L176" s="83">
        <f t="shared" si="20"/>
        <v>0</v>
      </c>
      <c r="M176" s="59">
        <v>2253</v>
      </c>
      <c r="N176" s="83">
        <f t="shared" si="21"/>
        <v>2253</v>
      </c>
    </row>
    <row r="177" spans="1:14" ht="36" customHeight="1">
      <c r="A177" s="47" t="s">
        <v>571</v>
      </c>
      <c r="B177" s="56" t="s">
        <v>570</v>
      </c>
      <c r="C177" s="58"/>
      <c r="D177" s="58"/>
      <c r="E177" s="83">
        <f>E178+E182+E185</f>
        <v>24906.3</v>
      </c>
      <c r="F177" s="83">
        <f t="shared" ref="F177:G177" si="28">F178+F182+F185</f>
        <v>4237.7</v>
      </c>
      <c r="G177" s="83">
        <f t="shared" si="28"/>
        <v>3656</v>
      </c>
      <c r="H177" s="83">
        <f t="shared" si="18"/>
        <v>32800</v>
      </c>
      <c r="I177" s="83">
        <f>I185</f>
        <v>10118.4</v>
      </c>
      <c r="J177" s="83">
        <f t="shared" si="19"/>
        <v>42918.400000000001</v>
      </c>
      <c r="K177" s="83"/>
      <c r="L177" s="83">
        <f t="shared" si="20"/>
        <v>42918.400000000001</v>
      </c>
      <c r="M177" s="83"/>
      <c r="N177" s="83">
        <f t="shared" si="21"/>
        <v>42918.400000000001</v>
      </c>
    </row>
    <row r="178" spans="1:14" ht="47.25" customHeight="1">
      <c r="A178" s="47" t="s">
        <v>673</v>
      </c>
      <c r="B178" s="56" t="s">
        <v>570</v>
      </c>
      <c r="C178" s="56" t="s">
        <v>569</v>
      </c>
      <c r="D178" s="58"/>
      <c r="E178" s="83">
        <f>E179</f>
        <v>16600</v>
      </c>
      <c r="F178" s="83"/>
      <c r="G178" s="59"/>
      <c r="H178" s="83">
        <f t="shared" si="18"/>
        <v>16600</v>
      </c>
      <c r="I178" s="59"/>
      <c r="J178" s="83">
        <f t="shared" si="19"/>
        <v>16600</v>
      </c>
      <c r="K178" s="59"/>
      <c r="L178" s="83">
        <f t="shared" si="20"/>
        <v>16600</v>
      </c>
      <c r="M178" s="59"/>
      <c r="N178" s="83">
        <f t="shared" si="21"/>
        <v>16600</v>
      </c>
    </row>
    <row r="179" spans="1:14" ht="28.5" customHeight="1">
      <c r="A179" s="48" t="s">
        <v>567</v>
      </c>
      <c r="B179" s="58" t="s">
        <v>570</v>
      </c>
      <c r="C179" s="58" t="s">
        <v>562</v>
      </c>
      <c r="D179" s="58"/>
      <c r="E179" s="59">
        <f>E180+E181</f>
        <v>16600</v>
      </c>
      <c r="F179" s="59"/>
      <c r="G179" s="59"/>
      <c r="H179" s="83">
        <f t="shared" si="18"/>
        <v>16600</v>
      </c>
      <c r="I179" s="59"/>
      <c r="J179" s="83">
        <f t="shared" si="19"/>
        <v>16600</v>
      </c>
      <c r="K179" s="59"/>
      <c r="L179" s="83">
        <f t="shared" si="20"/>
        <v>16600</v>
      </c>
      <c r="M179" s="59"/>
      <c r="N179" s="83">
        <f t="shared" si="21"/>
        <v>16600</v>
      </c>
    </row>
    <row r="180" spans="1:14" ht="23.25" customHeight="1">
      <c r="A180" s="48" t="s">
        <v>568</v>
      </c>
      <c r="B180" s="58" t="s">
        <v>570</v>
      </c>
      <c r="C180" s="58" t="s">
        <v>562</v>
      </c>
      <c r="D180" s="58" t="s">
        <v>187</v>
      </c>
      <c r="E180" s="59">
        <v>1600</v>
      </c>
      <c r="F180" s="59"/>
      <c r="G180" s="59"/>
      <c r="H180" s="83">
        <f t="shared" si="18"/>
        <v>1600</v>
      </c>
      <c r="I180" s="59"/>
      <c r="J180" s="83">
        <f t="shared" si="19"/>
        <v>1600</v>
      </c>
      <c r="K180" s="59"/>
      <c r="L180" s="83">
        <f t="shared" si="20"/>
        <v>1600</v>
      </c>
      <c r="M180" s="59"/>
      <c r="N180" s="83">
        <f t="shared" si="21"/>
        <v>1600</v>
      </c>
    </row>
    <row r="181" spans="1:14" ht="24" customHeight="1">
      <c r="A181" s="48" t="s">
        <v>629</v>
      </c>
      <c r="B181" s="58" t="s">
        <v>570</v>
      </c>
      <c r="C181" s="58" t="s">
        <v>562</v>
      </c>
      <c r="D181" s="58" t="s">
        <v>187</v>
      </c>
      <c r="E181" s="59">
        <v>15000</v>
      </c>
      <c r="F181" s="59"/>
      <c r="G181" s="59"/>
      <c r="H181" s="83">
        <f t="shared" si="18"/>
        <v>15000</v>
      </c>
      <c r="I181" s="59"/>
      <c r="J181" s="83">
        <f t="shared" si="19"/>
        <v>15000</v>
      </c>
      <c r="K181" s="59"/>
      <c r="L181" s="83">
        <f t="shared" si="20"/>
        <v>15000</v>
      </c>
      <c r="M181" s="59"/>
      <c r="N181" s="83">
        <f t="shared" si="21"/>
        <v>15000</v>
      </c>
    </row>
    <row r="182" spans="1:14" ht="41.25" customHeight="1">
      <c r="A182" s="47" t="s">
        <v>659</v>
      </c>
      <c r="B182" s="76" t="s">
        <v>561</v>
      </c>
      <c r="C182" s="56" t="s">
        <v>674</v>
      </c>
      <c r="D182" s="56"/>
      <c r="E182" s="83">
        <f>E183</f>
        <v>4200</v>
      </c>
      <c r="F182" s="83">
        <f t="shared" ref="F182:G182" si="29">F183</f>
        <v>4344</v>
      </c>
      <c r="G182" s="83">
        <f t="shared" si="29"/>
        <v>3656</v>
      </c>
      <c r="H182" s="83">
        <f t="shared" si="18"/>
        <v>12200</v>
      </c>
      <c r="I182" s="83"/>
      <c r="J182" s="83">
        <f t="shared" si="19"/>
        <v>12200</v>
      </c>
      <c r="K182" s="83"/>
      <c r="L182" s="83">
        <f t="shared" si="20"/>
        <v>12200</v>
      </c>
      <c r="M182" s="83"/>
      <c r="N182" s="83">
        <f t="shared" si="21"/>
        <v>12200</v>
      </c>
    </row>
    <row r="183" spans="1:14" ht="21.75" customHeight="1">
      <c r="A183" s="49" t="s">
        <v>205</v>
      </c>
      <c r="B183" s="109" t="s">
        <v>561</v>
      </c>
      <c r="C183" s="58" t="s">
        <v>497</v>
      </c>
      <c r="D183" s="58"/>
      <c r="E183" s="59">
        <f>E184</f>
        <v>4200</v>
      </c>
      <c r="F183" s="59">
        <f t="shared" ref="F183:G183" si="30">F184</f>
        <v>4344</v>
      </c>
      <c r="G183" s="59">
        <f t="shared" si="30"/>
        <v>3656</v>
      </c>
      <c r="H183" s="83">
        <f t="shared" si="18"/>
        <v>12200</v>
      </c>
      <c r="I183" s="59"/>
      <c r="J183" s="83">
        <f t="shared" si="19"/>
        <v>12200</v>
      </c>
      <c r="K183" s="59"/>
      <c r="L183" s="83">
        <f t="shared" si="20"/>
        <v>12200</v>
      </c>
      <c r="M183" s="59"/>
      <c r="N183" s="83">
        <f t="shared" si="21"/>
        <v>12200</v>
      </c>
    </row>
    <row r="184" spans="1:14" ht="31.5" customHeight="1">
      <c r="A184" s="48" t="s">
        <v>188</v>
      </c>
      <c r="B184" s="109" t="s">
        <v>561</v>
      </c>
      <c r="C184" s="58" t="s">
        <v>497</v>
      </c>
      <c r="D184" s="58" t="s">
        <v>187</v>
      </c>
      <c r="E184" s="59">
        <v>4200</v>
      </c>
      <c r="F184" s="59">
        <v>4344</v>
      </c>
      <c r="G184" s="59">
        <v>3656</v>
      </c>
      <c r="H184" s="83">
        <f t="shared" si="18"/>
        <v>12200</v>
      </c>
      <c r="I184" s="59"/>
      <c r="J184" s="83">
        <f t="shared" si="19"/>
        <v>12200</v>
      </c>
      <c r="K184" s="59"/>
      <c r="L184" s="83">
        <f t="shared" si="20"/>
        <v>12200</v>
      </c>
      <c r="M184" s="59"/>
      <c r="N184" s="83">
        <f t="shared" si="21"/>
        <v>12200</v>
      </c>
    </row>
    <row r="185" spans="1:14" ht="30.75" customHeight="1">
      <c r="A185" s="47" t="s">
        <v>608</v>
      </c>
      <c r="B185" s="76" t="s">
        <v>561</v>
      </c>
      <c r="C185" s="56"/>
      <c r="D185" s="56"/>
      <c r="E185" s="83">
        <f>E186+E187</f>
        <v>4106.3</v>
      </c>
      <c r="F185" s="83">
        <f>F186+F187</f>
        <v>-106.3</v>
      </c>
      <c r="G185" s="83"/>
      <c r="H185" s="83">
        <f t="shared" si="18"/>
        <v>4000</v>
      </c>
      <c r="I185" s="83">
        <f>I186</f>
        <v>10118.4</v>
      </c>
      <c r="J185" s="83">
        <f t="shared" si="19"/>
        <v>14118.4</v>
      </c>
      <c r="K185" s="83"/>
      <c r="L185" s="83">
        <f t="shared" si="20"/>
        <v>14118.4</v>
      </c>
      <c r="M185" s="83"/>
      <c r="N185" s="83">
        <f t="shared" si="21"/>
        <v>14118.4</v>
      </c>
    </row>
    <row r="186" spans="1:14" ht="24.75" customHeight="1">
      <c r="A186" s="48" t="s">
        <v>629</v>
      </c>
      <c r="B186" s="109" t="s">
        <v>561</v>
      </c>
      <c r="C186" s="58" t="s">
        <v>611</v>
      </c>
      <c r="D186" s="58" t="s">
        <v>187</v>
      </c>
      <c r="E186" s="59">
        <v>106.3</v>
      </c>
      <c r="F186" s="59">
        <v>-106.3</v>
      </c>
      <c r="G186" s="59"/>
      <c r="H186" s="83">
        <f t="shared" si="18"/>
        <v>0</v>
      </c>
      <c r="I186" s="59">
        <v>10118.4</v>
      </c>
      <c r="J186" s="83">
        <f t="shared" si="19"/>
        <v>10118.4</v>
      </c>
      <c r="K186" s="59"/>
      <c r="L186" s="83">
        <f t="shared" si="20"/>
        <v>10118.4</v>
      </c>
      <c r="M186" s="59"/>
      <c r="N186" s="83">
        <f t="shared" si="21"/>
        <v>10118.4</v>
      </c>
    </row>
    <row r="187" spans="1:14" ht="31.5" customHeight="1">
      <c r="A187" s="48" t="s">
        <v>628</v>
      </c>
      <c r="B187" s="109" t="s">
        <v>561</v>
      </c>
      <c r="C187" s="58" t="s">
        <v>612</v>
      </c>
      <c r="D187" s="58" t="s">
        <v>187</v>
      </c>
      <c r="E187" s="59">
        <v>4000</v>
      </c>
      <c r="F187" s="59"/>
      <c r="G187" s="59"/>
      <c r="H187" s="83">
        <f t="shared" si="18"/>
        <v>4000</v>
      </c>
      <c r="I187" s="59"/>
      <c r="J187" s="83">
        <f t="shared" si="19"/>
        <v>4000</v>
      </c>
      <c r="K187" s="59"/>
      <c r="L187" s="83">
        <f t="shared" si="20"/>
        <v>4000</v>
      </c>
      <c r="M187" s="59"/>
      <c r="N187" s="83">
        <f t="shared" si="21"/>
        <v>4000</v>
      </c>
    </row>
    <row r="188" spans="1:14" ht="31.5" customHeight="1">
      <c r="A188" s="47" t="s">
        <v>732</v>
      </c>
      <c r="B188" s="76" t="s">
        <v>729</v>
      </c>
      <c r="C188" s="58"/>
      <c r="D188" s="58"/>
      <c r="E188" s="83">
        <f>E189+E192</f>
        <v>50000</v>
      </c>
      <c r="F188" s="83">
        <f>F189+F192</f>
        <v>26689.599999999999</v>
      </c>
      <c r="G188" s="83">
        <f t="shared" ref="G188" si="31">G189+G192</f>
        <v>10000</v>
      </c>
      <c r="H188" s="83">
        <f t="shared" si="18"/>
        <v>86689.600000000006</v>
      </c>
      <c r="I188" s="83"/>
      <c r="J188" s="83">
        <f t="shared" si="19"/>
        <v>86689.600000000006</v>
      </c>
      <c r="K188" s="83"/>
      <c r="L188" s="83">
        <f t="shared" si="20"/>
        <v>86689.600000000006</v>
      </c>
      <c r="M188" s="83"/>
      <c r="N188" s="83">
        <f t="shared" si="21"/>
        <v>86689.600000000006</v>
      </c>
    </row>
    <row r="189" spans="1:14" ht="42.75" customHeight="1">
      <c r="A189" s="47" t="s">
        <v>673</v>
      </c>
      <c r="B189" s="76" t="s">
        <v>729</v>
      </c>
      <c r="C189" s="56" t="s">
        <v>720</v>
      </c>
      <c r="D189" s="58"/>
      <c r="E189" s="83">
        <f>E191</f>
        <v>50000</v>
      </c>
      <c r="F189" s="83">
        <f t="shared" ref="F189:G189" si="32">F191</f>
        <v>25000</v>
      </c>
      <c r="G189" s="83">
        <f t="shared" si="32"/>
        <v>10000</v>
      </c>
      <c r="H189" s="83">
        <f t="shared" si="18"/>
        <v>85000</v>
      </c>
      <c r="I189" s="83"/>
      <c r="J189" s="83">
        <f t="shared" si="19"/>
        <v>85000</v>
      </c>
      <c r="K189" s="83"/>
      <c r="L189" s="83">
        <f t="shared" si="20"/>
        <v>85000</v>
      </c>
      <c r="M189" s="83"/>
      <c r="N189" s="83">
        <f t="shared" si="21"/>
        <v>85000</v>
      </c>
    </row>
    <row r="190" spans="1:14" ht="25.5" customHeight="1">
      <c r="A190" s="47" t="s">
        <v>753</v>
      </c>
      <c r="B190" s="76" t="s">
        <v>729</v>
      </c>
      <c r="C190" s="56" t="s">
        <v>730</v>
      </c>
      <c r="D190" s="58"/>
      <c r="E190" s="83">
        <f>E191</f>
        <v>50000</v>
      </c>
      <c r="F190" s="83">
        <f>F191</f>
        <v>25000</v>
      </c>
      <c r="G190" s="83">
        <f>G191</f>
        <v>10000</v>
      </c>
      <c r="H190" s="83">
        <f t="shared" si="18"/>
        <v>85000</v>
      </c>
      <c r="I190" s="83"/>
      <c r="J190" s="83">
        <f t="shared" si="19"/>
        <v>85000</v>
      </c>
      <c r="K190" s="83"/>
      <c r="L190" s="83">
        <f t="shared" si="20"/>
        <v>85000</v>
      </c>
      <c r="M190" s="83"/>
      <c r="N190" s="83">
        <f t="shared" si="21"/>
        <v>85000</v>
      </c>
    </row>
    <row r="191" spans="1:14" ht="36" customHeight="1">
      <c r="A191" s="48" t="s">
        <v>731</v>
      </c>
      <c r="B191" s="109" t="s">
        <v>729</v>
      </c>
      <c r="C191" s="58" t="s">
        <v>730</v>
      </c>
      <c r="D191" s="58" t="s">
        <v>187</v>
      </c>
      <c r="E191" s="59">
        <v>50000</v>
      </c>
      <c r="F191" s="59">
        <v>25000</v>
      </c>
      <c r="G191" s="59">
        <v>10000</v>
      </c>
      <c r="H191" s="83">
        <f t="shared" si="18"/>
        <v>85000</v>
      </c>
      <c r="I191" s="59"/>
      <c r="J191" s="83">
        <f t="shared" si="19"/>
        <v>85000</v>
      </c>
      <c r="K191" s="59"/>
      <c r="L191" s="83">
        <f t="shared" si="20"/>
        <v>85000</v>
      </c>
      <c r="M191" s="59"/>
      <c r="N191" s="83">
        <f t="shared" si="21"/>
        <v>85000</v>
      </c>
    </row>
    <row r="192" spans="1:14" ht="36" customHeight="1">
      <c r="A192" s="48" t="s">
        <v>760</v>
      </c>
      <c r="B192" s="109" t="s">
        <v>729</v>
      </c>
      <c r="C192" s="58" t="s">
        <v>759</v>
      </c>
      <c r="D192" s="58"/>
      <c r="E192" s="59"/>
      <c r="F192" s="59">
        <f>F193</f>
        <v>1689.6</v>
      </c>
      <c r="G192" s="59"/>
      <c r="H192" s="83">
        <f t="shared" si="18"/>
        <v>1689.6</v>
      </c>
      <c r="I192" s="59"/>
      <c r="J192" s="83">
        <f t="shared" si="19"/>
        <v>1689.6</v>
      </c>
      <c r="K192" s="59"/>
      <c r="L192" s="83">
        <f t="shared" si="20"/>
        <v>1689.6</v>
      </c>
      <c r="M192" s="59"/>
      <c r="N192" s="83">
        <f t="shared" si="21"/>
        <v>1689.6</v>
      </c>
    </row>
    <row r="193" spans="1:14" ht="36" customHeight="1">
      <c r="A193" s="48" t="s">
        <v>188</v>
      </c>
      <c r="B193" s="109" t="s">
        <v>729</v>
      </c>
      <c r="C193" s="58" t="s">
        <v>759</v>
      </c>
      <c r="D193" s="58" t="s">
        <v>187</v>
      </c>
      <c r="E193" s="59"/>
      <c r="F193" s="59">
        <v>1689.6</v>
      </c>
      <c r="G193" s="59"/>
      <c r="H193" s="83">
        <f t="shared" si="18"/>
        <v>1689.6</v>
      </c>
      <c r="I193" s="59"/>
      <c r="J193" s="83">
        <f t="shared" si="19"/>
        <v>1689.6</v>
      </c>
      <c r="K193" s="59"/>
      <c r="L193" s="83">
        <f t="shared" si="20"/>
        <v>1689.6</v>
      </c>
      <c r="M193" s="59"/>
      <c r="N193" s="83">
        <f t="shared" si="21"/>
        <v>1689.6</v>
      </c>
    </row>
    <row r="194" spans="1:14" ht="25.5" customHeight="1">
      <c r="A194" s="196" t="s">
        <v>162</v>
      </c>
      <c r="B194" s="56" t="s">
        <v>161</v>
      </c>
      <c r="C194" s="56"/>
      <c r="D194" s="56"/>
      <c r="E194" s="83">
        <f>SUM(E195,E208,E242,E247,E225)</f>
        <v>567500.39999999991</v>
      </c>
      <c r="F194" s="83">
        <f>SUM(F195,F208,F242,F247,F225)</f>
        <v>25969.200000000004</v>
      </c>
      <c r="G194" s="83">
        <f>SUM(G195,G208,G242,G247,G225)</f>
        <v>2350</v>
      </c>
      <c r="H194" s="83">
        <f t="shared" si="18"/>
        <v>595819.59999999986</v>
      </c>
      <c r="I194" s="83">
        <f>I208+I247</f>
        <v>605</v>
      </c>
      <c r="J194" s="83">
        <f t="shared" si="19"/>
        <v>596424.59999999986</v>
      </c>
      <c r="K194" s="83">
        <f>K195+K208+K247</f>
        <v>23690</v>
      </c>
      <c r="L194" s="83">
        <f t="shared" si="20"/>
        <v>620114.59999999986</v>
      </c>
      <c r="M194" s="83">
        <f>M208+M253</f>
        <v>9376.9</v>
      </c>
      <c r="N194" s="83">
        <f t="shared" si="21"/>
        <v>629491.49999999988</v>
      </c>
    </row>
    <row r="195" spans="1:14" ht="20.25" customHeight="1">
      <c r="A195" s="47" t="s">
        <v>286</v>
      </c>
      <c r="B195" s="56" t="s">
        <v>331</v>
      </c>
      <c r="C195" s="56"/>
      <c r="D195" s="56"/>
      <c r="E195" s="83">
        <f>SUM(E196)</f>
        <v>169932</v>
      </c>
      <c r="F195" s="83">
        <f t="shared" ref="F195:G195" si="33">SUM(F196)</f>
        <v>9338.6</v>
      </c>
      <c r="G195" s="83">
        <f t="shared" si="33"/>
        <v>0</v>
      </c>
      <c r="H195" s="83">
        <f t="shared" si="18"/>
        <v>179270.6</v>
      </c>
      <c r="I195" s="83"/>
      <c r="J195" s="83">
        <f t="shared" si="19"/>
        <v>179270.6</v>
      </c>
      <c r="K195" s="83">
        <f>K196</f>
        <v>1500</v>
      </c>
      <c r="L195" s="83">
        <f t="shared" si="20"/>
        <v>180770.6</v>
      </c>
      <c r="M195" s="83"/>
      <c r="N195" s="83">
        <f t="shared" si="21"/>
        <v>180770.6</v>
      </c>
    </row>
    <row r="196" spans="1:14" ht="41.25" hidden="1" customHeight="1">
      <c r="A196" s="196" t="s">
        <v>655</v>
      </c>
      <c r="B196" s="56" t="s">
        <v>331</v>
      </c>
      <c r="C196" s="56" t="s">
        <v>261</v>
      </c>
      <c r="D196" s="58"/>
      <c r="E196" s="83">
        <f>SUM(E197)</f>
        <v>169932</v>
      </c>
      <c r="F196" s="83">
        <f t="shared" ref="F196:G196" si="34">SUM(F197)</f>
        <v>9338.6</v>
      </c>
      <c r="G196" s="83">
        <f t="shared" si="34"/>
        <v>0</v>
      </c>
      <c r="H196" s="83">
        <f t="shared" si="18"/>
        <v>179270.6</v>
      </c>
      <c r="I196" s="83"/>
      <c r="J196" s="83">
        <f t="shared" si="19"/>
        <v>179270.6</v>
      </c>
      <c r="K196" s="83">
        <f>K197</f>
        <v>1500</v>
      </c>
      <c r="L196" s="83">
        <f t="shared" si="20"/>
        <v>180770.6</v>
      </c>
      <c r="M196" s="83"/>
      <c r="N196" s="83">
        <f t="shared" si="21"/>
        <v>180770.6</v>
      </c>
    </row>
    <row r="197" spans="1:14" ht="30.75" hidden="1" customHeight="1">
      <c r="A197" s="194" t="s">
        <v>14</v>
      </c>
      <c r="B197" s="56" t="s">
        <v>331</v>
      </c>
      <c r="C197" s="56" t="s">
        <v>262</v>
      </c>
      <c r="D197" s="56"/>
      <c r="E197" s="83">
        <f>SUM(E198)</f>
        <v>169932</v>
      </c>
      <c r="F197" s="83">
        <f t="shared" ref="F197:G197" si="35">SUM(F198)</f>
        <v>9338.6</v>
      </c>
      <c r="G197" s="83">
        <f t="shared" si="35"/>
        <v>0</v>
      </c>
      <c r="H197" s="83">
        <f t="shared" si="18"/>
        <v>179270.6</v>
      </c>
      <c r="I197" s="83"/>
      <c r="J197" s="83">
        <f t="shared" si="19"/>
        <v>179270.6</v>
      </c>
      <c r="K197" s="83">
        <f>K198</f>
        <v>1500</v>
      </c>
      <c r="L197" s="83">
        <f t="shared" si="20"/>
        <v>180770.6</v>
      </c>
      <c r="M197" s="83"/>
      <c r="N197" s="83">
        <f t="shared" si="21"/>
        <v>180770.6</v>
      </c>
    </row>
    <row r="198" spans="1:14" s="6" customFormat="1" ht="38.25" hidden="1" customHeight="1">
      <c r="A198" s="195" t="s">
        <v>379</v>
      </c>
      <c r="B198" s="58" t="s">
        <v>331</v>
      </c>
      <c r="C198" s="58" t="s">
        <v>402</v>
      </c>
      <c r="D198" s="56"/>
      <c r="E198" s="59">
        <f>SUM(E199,E202,)</f>
        <v>169932</v>
      </c>
      <c r="F198" s="59">
        <f>SUM(F199,F202,)</f>
        <v>9338.6</v>
      </c>
      <c r="G198" s="59">
        <f>SUM(G199,G202,)</f>
        <v>0</v>
      </c>
      <c r="H198" s="83">
        <f t="shared" si="18"/>
        <v>179270.6</v>
      </c>
      <c r="I198" s="59"/>
      <c r="J198" s="83">
        <f t="shared" si="19"/>
        <v>179270.6</v>
      </c>
      <c r="K198" s="59">
        <f>K206</f>
        <v>1500</v>
      </c>
      <c r="L198" s="83">
        <f t="shared" si="20"/>
        <v>180770.6</v>
      </c>
      <c r="M198" s="59"/>
      <c r="N198" s="83">
        <f t="shared" si="21"/>
        <v>180770.6</v>
      </c>
    </row>
    <row r="199" spans="1:14" s="9" customFormat="1" ht="65.25" hidden="1" customHeight="1">
      <c r="A199" s="195" t="s">
        <v>270</v>
      </c>
      <c r="B199" s="58" t="s">
        <v>331</v>
      </c>
      <c r="C199" s="58" t="s">
        <v>403</v>
      </c>
      <c r="D199" s="58"/>
      <c r="E199" s="59">
        <f>E200+E201</f>
        <v>91621</v>
      </c>
      <c r="F199" s="59">
        <f t="shared" ref="F199:G199" si="36">F200+F201</f>
        <v>9338.6</v>
      </c>
      <c r="G199" s="59">
        <f t="shared" si="36"/>
        <v>0</v>
      </c>
      <c r="H199" s="83">
        <f t="shared" si="18"/>
        <v>100959.6</v>
      </c>
      <c r="I199" s="59"/>
      <c r="J199" s="83">
        <f t="shared" si="19"/>
        <v>100959.6</v>
      </c>
      <c r="K199" s="59"/>
      <c r="L199" s="83">
        <f t="shared" si="20"/>
        <v>100959.6</v>
      </c>
      <c r="M199" s="59"/>
      <c r="N199" s="83">
        <f t="shared" si="21"/>
        <v>100959.6</v>
      </c>
    </row>
    <row r="200" spans="1:14" s="9" customFormat="1" ht="29.25" hidden="1" customHeight="1">
      <c r="A200" s="49" t="s">
        <v>564</v>
      </c>
      <c r="B200" s="57" t="s">
        <v>331</v>
      </c>
      <c r="C200" s="58" t="s">
        <v>403</v>
      </c>
      <c r="D200" s="58" t="s">
        <v>520</v>
      </c>
      <c r="E200" s="84">
        <v>90661</v>
      </c>
      <c r="F200" s="84">
        <v>9289</v>
      </c>
      <c r="G200" s="59"/>
      <c r="H200" s="83">
        <f t="shared" si="18"/>
        <v>99950</v>
      </c>
      <c r="I200" s="59"/>
      <c r="J200" s="83">
        <f t="shared" si="19"/>
        <v>99950</v>
      </c>
      <c r="K200" s="59"/>
      <c r="L200" s="83">
        <f t="shared" si="20"/>
        <v>99950</v>
      </c>
      <c r="M200" s="59"/>
      <c r="N200" s="83">
        <f t="shared" si="21"/>
        <v>99950</v>
      </c>
    </row>
    <row r="201" spans="1:14" s="9" customFormat="1" ht="29.25" hidden="1" customHeight="1">
      <c r="A201" s="49" t="s">
        <v>144</v>
      </c>
      <c r="B201" s="57" t="s">
        <v>331</v>
      </c>
      <c r="C201" s="58" t="s">
        <v>573</v>
      </c>
      <c r="D201" s="58" t="s">
        <v>520</v>
      </c>
      <c r="E201" s="84">
        <v>960</v>
      </c>
      <c r="F201" s="84">
        <v>49.6</v>
      </c>
      <c r="G201" s="59"/>
      <c r="H201" s="83">
        <f t="shared" si="18"/>
        <v>1009.6</v>
      </c>
      <c r="I201" s="59"/>
      <c r="J201" s="83">
        <f t="shared" si="19"/>
        <v>1009.6</v>
      </c>
      <c r="K201" s="59"/>
      <c r="L201" s="83">
        <f t="shared" si="20"/>
        <v>1009.6</v>
      </c>
      <c r="M201" s="59"/>
      <c r="N201" s="83">
        <f t="shared" si="21"/>
        <v>1009.6</v>
      </c>
    </row>
    <row r="202" spans="1:14" s="9" customFormat="1" ht="43.5" hidden="1" customHeight="1">
      <c r="A202" s="195" t="s">
        <v>334</v>
      </c>
      <c r="B202" s="58" t="s">
        <v>331</v>
      </c>
      <c r="C202" s="58" t="s">
        <v>404</v>
      </c>
      <c r="D202" s="58"/>
      <c r="E202" s="59">
        <f>E203+E204+E205</f>
        <v>78311</v>
      </c>
      <c r="F202" s="59"/>
      <c r="G202" s="59"/>
      <c r="H202" s="83">
        <f t="shared" si="18"/>
        <v>78311</v>
      </c>
      <c r="I202" s="59"/>
      <c r="J202" s="83">
        <f t="shared" si="19"/>
        <v>78311</v>
      </c>
      <c r="K202" s="59"/>
      <c r="L202" s="83">
        <f t="shared" si="20"/>
        <v>78311</v>
      </c>
      <c r="M202" s="59"/>
      <c r="N202" s="83">
        <f t="shared" si="21"/>
        <v>78311</v>
      </c>
    </row>
    <row r="203" spans="1:14" s="10" customFormat="1" ht="26.25" hidden="1" customHeight="1">
      <c r="A203" s="195" t="s">
        <v>564</v>
      </c>
      <c r="B203" s="109" t="s">
        <v>464</v>
      </c>
      <c r="C203" s="58" t="s">
        <v>404</v>
      </c>
      <c r="D203" s="58" t="s">
        <v>520</v>
      </c>
      <c r="E203" s="59">
        <v>29968</v>
      </c>
      <c r="F203" s="59"/>
      <c r="G203" s="59"/>
      <c r="H203" s="83">
        <f t="shared" si="18"/>
        <v>29968</v>
      </c>
      <c r="I203" s="59"/>
      <c r="J203" s="83">
        <f t="shared" si="19"/>
        <v>29968</v>
      </c>
      <c r="K203" s="59"/>
      <c r="L203" s="83">
        <f t="shared" si="20"/>
        <v>29968</v>
      </c>
      <c r="M203" s="59"/>
      <c r="N203" s="83">
        <f t="shared" si="21"/>
        <v>29968</v>
      </c>
    </row>
    <row r="204" spans="1:14" s="10" customFormat="1" ht="26.25" hidden="1" customHeight="1">
      <c r="A204" s="195" t="s">
        <v>144</v>
      </c>
      <c r="B204" s="109" t="s">
        <v>464</v>
      </c>
      <c r="C204" s="58" t="s">
        <v>448</v>
      </c>
      <c r="D204" s="58" t="s">
        <v>520</v>
      </c>
      <c r="E204" s="59">
        <v>29447</v>
      </c>
      <c r="F204" s="59"/>
      <c r="G204" s="59"/>
      <c r="H204" s="83">
        <f t="shared" si="18"/>
        <v>29447</v>
      </c>
      <c r="I204" s="59"/>
      <c r="J204" s="83">
        <f t="shared" si="19"/>
        <v>29447</v>
      </c>
      <c r="K204" s="59"/>
      <c r="L204" s="83">
        <f t="shared" si="20"/>
        <v>29447</v>
      </c>
      <c r="M204" s="59"/>
      <c r="N204" s="83">
        <f t="shared" si="21"/>
        <v>29447</v>
      </c>
    </row>
    <row r="205" spans="1:14" s="10" customFormat="1" ht="26.25" hidden="1" customHeight="1">
      <c r="A205" s="49" t="s">
        <v>622</v>
      </c>
      <c r="B205" s="109" t="s">
        <v>464</v>
      </c>
      <c r="C205" s="58" t="s">
        <v>621</v>
      </c>
      <c r="D205" s="58" t="s">
        <v>520</v>
      </c>
      <c r="E205" s="59">
        <v>18896</v>
      </c>
      <c r="F205" s="59"/>
      <c r="G205" s="59"/>
      <c r="H205" s="83">
        <f t="shared" si="18"/>
        <v>18896</v>
      </c>
      <c r="I205" s="59"/>
      <c r="J205" s="83">
        <f t="shared" si="19"/>
        <v>18896</v>
      </c>
      <c r="K205" s="59"/>
      <c r="L205" s="83">
        <f t="shared" si="20"/>
        <v>18896</v>
      </c>
      <c r="M205" s="59"/>
      <c r="N205" s="83">
        <f t="shared" si="21"/>
        <v>18896</v>
      </c>
    </row>
    <row r="206" spans="1:14" s="10" customFormat="1" ht="26.25" hidden="1" customHeight="1">
      <c r="A206" s="47" t="s">
        <v>659</v>
      </c>
      <c r="B206" s="76" t="s">
        <v>464</v>
      </c>
      <c r="C206" s="56" t="s">
        <v>497</v>
      </c>
      <c r="D206" s="56"/>
      <c r="E206" s="59"/>
      <c r="F206" s="59"/>
      <c r="G206" s="59"/>
      <c r="H206" s="83"/>
      <c r="I206" s="59"/>
      <c r="J206" s="83"/>
      <c r="K206" s="59">
        <f>K207</f>
        <v>1500</v>
      </c>
      <c r="L206" s="83">
        <f t="shared" si="20"/>
        <v>1500</v>
      </c>
      <c r="M206" s="59"/>
      <c r="N206" s="83">
        <f t="shared" si="21"/>
        <v>1500</v>
      </c>
    </row>
    <row r="207" spans="1:14" s="10" customFormat="1" ht="26.25" hidden="1" customHeight="1">
      <c r="A207" s="49" t="s">
        <v>205</v>
      </c>
      <c r="B207" s="109" t="s">
        <v>464</v>
      </c>
      <c r="C207" s="58" t="s">
        <v>497</v>
      </c>
      <c r="D207" s="58" t="s">
        <v>187</v>
      </c>
      <c r="E207" s="59"/>
      <c r="F207" s="59"/>
      <c r="G207" s="59"/>
      <c r="H207" s="83"/>
      <c r="I207" s="59"/>
      <c r="J207" s="83"/>
      <c r="K207" s="59">
        <v>1500</v>
      </c>
      <c r="L207" s="83">
        <f t="shared" si="20"/>
        <v>1500</v>
      </c>
      <c r="M207" s="59"/>
      <c r="N207" s="83">
        <f t="shared" si="21"/>
        <v>1500</v>
      </c>
    </row>
    <row r="208" spans="1:14" s="10" customFormat="1" ht="24.75" customHeight="1">
      <c r="A208" s="51" t="s">
        <v>287</v>
      </c>
      <c r="B208" s="56" t="s">
        <v>332</v>
      </c>
      <c r="C208" s="56"/>
      <c r="D208" s="56"/>
      <c r="E208" s="83">
        <f>SUM(E209)+E222</f>
        <v>311995.69999999995</v>
      </c>
      <c r="F208" s="83">
        <f t="shared" ref="F208:G208" si="37">SUM(F209)+F222</f>
        <v>16630.600000000002</v>
      </c>
      <c r="G208" s="83">
        <f t="shared" si="37"/>
        <v>1300</v>
      </c>
      <c r="H208" s="83">
        <f t="shared" si="18"/>
        <v>329926.29999999993</v>
      </c>
      <c r="I208" s="83">
        <f>I222</f>
        <v>500</v>
      </c>
      <c r="J208" s="83">
        <f t="shared" si="19"/>
        <v>330426.29999999993</v>
      </c>
      <c r="K208" s="83">
        <f>K209</f>
        <v>21190</v>
      </c>
      <c r="L208" s="83">
        <f t="shared" ref="L208:L275" si="38">J208+K208</f>
        <v>351616.29999999993</v>
      </c>
      <c r="M208" s="83">
        <f>M222+M210</f>
        <v>9257.6</v>
      </c>
      <c r="N208" s="83">
        <f t="shared" ref="N208:N275" si="39">L208+M208</f>
        <v>360873.89999999991</v>
      </c>
    </row>
    <row r="209" spans="1:14" s="10" customFormat="1" ht="24" customHeight="1">
      <c r="A209" s="51" t="s">
        <v>197</v>
      </c>
      <c r="B209" s="56" t="s">
        <v>332</v>
      </c>
      <c r="C209" s="56" t="s">
        <v>341</v>
      </c>
      <c r="D209" s="56"/>
      <c r="E209" s="83">
        <f>SUM(E210)</f>
        <v>310995.69999999995</v>
      </c>
      <c r="F209" s="83">
        <f t="shared" ref="F209:G209" si="40">SUM(F210)</f>
        <v>16630.600000000002</v>
      </c>
      <c r="G209" s="83">
        <f t="shared" si="40"/>
        <v>200</v>
      </c>
      <c r="H209" s="83">
        <f t="shared" si="18"/>
        <v>327826.29999999993</v>
      </c>
      <c r="I209" s="83"/>
      <c r="J209" s="83">
        <f t="shared" si="19"/>
        <v>327826.29999999993</v>
      </c>
      <c r="K209" s="83">
        <f>K210</f>
        <v>21190</v>
      </c>
      <c r="L209" s="83">
        <f t="shared" si="38"/>
        <v>349016.29999999993</v>
      </c>
      <c r="M209" s="83">
        <f>M210</f>
        <v>2700.6</v>
      </c>
      <c r="N209" s="83">
        <f t="shared" si="39"/>
        <v>351716.89999999991</v>
      </c>
    </row>
    <row r="210" spans="1:14" s="10" customFormat="1" ht="47.25" customHeight="1">
      <c r="A210" s="195" t="s">
        <v>380</v>
      </c>
      <c r="B210" s="58" t="s">
        <v>332</v>
      </c>
      <c r="C210" s="58" t="s">
        <v>405</v>
      </c>
      <c r="D210" s="56"/>
      <c r="E210" s="59">
        <f>SUM(E211,E214)</f>
        <v>310995.69999999995</v>
      </c>
      <c r="F210" s="59">
        <f t="shared" ref="F210:G210" si="41">SUM(F211,F214)</f>
        <v>16630.600000000002</v>
      </c>
      <c r="G210" s="59">
        <f t="shared" si="41"/>
        <v>200</v>
      </c>
      <c r="H210" s="83">
        <f t="shared" si="18"/>
        <v>327826.29999999993</v>
      </c>
      <c r="I210" s="59"/>
      <c r="J210" s="83">
        <f t="shared" ref="J210:J278" si="42">H210+I210</f>
        <v>327826.29999999993</v>
      </c>
      <c r="K210" s="59">
        <f>K220+K221+K216+K217</f>
        <v>21190</v>
      </c>
      <c r="L210" s="83">
        <f t="shared" si="38"/>
        <v>349016.29999999993</v>
      </c>
      <c r="M210" s="83">
        <f>M220</f>
        <v>2700.6</v>
      </c>
      <c r="N210" s="83">
        <f t="shared" si="39"/>
        <v>351716.89999999991</v>
      </c>
    </row>
    <row r="211" spans="1:14" s="3" customFormat="1" ht="78" customHeight="1">
      <c r="A211" s="195" t="s">
        <v>271</v>
      </c>
      <c r="B211" s="58" t="s">
        <v>332</v>
      </c>
      <c r="C211" s="58" t="s">
        <v>406</v>
      </c>
      <c r="D211" s="58"/>
      <c r="E211" s="59">
        <f>E212+E213</f>
        <v>161279</v>
      </c>
      <c r="F211" s="59">
        <f t="shared" ref="F211:G211" si="43">F212+F213</f>
        <v>16472.7</v>
      </c>
      <c r="G211" s="59">
        <f t="shared" si="43"/>
        <v>0</v>
      </c>
      <c r="H211" s="83">
        <f t="shared" ref="H211:H281" si="44">E211+F211+G211</f>
        <v>177751.7</v>
      </c>
      <c r="I211" s="59"/>
      <c r="J211" s="83">
        <f t="shared" si="42"/>
        <v>177751.7</v>
      </c>
      <c r="K211" s="59"/>
      <c r="L211" s="83">
        <f t="shared" si="38"/>
        <v>177751.7</v>
      </c>
      <c r="M211" s="59"/>
      <c r="N211" s="83">
        <f t="shared" si="39"/>
        <v>177751.7</v>
      </c>
    </row>
    <row r="212" spans="1:14" s="3" customFormat="1" ht="27" customHeight="1">
      <c r="A212" s="49" t="s">
        <v>564</v>
      </c>
      <c r="B212" s="57" t="s">
        <v>332</v>
      </c>
      <c r="C212" s="58" t="s">
        <v>406</v>
      </c>
      <c r="D212" s="58" t="s">
        <v>520</v>
      </c>
      <c r="E212" s="84">
        <v>158959</v>
      </c>
      <c r="F212" s="84">
        <v>17015</v>
      </c>
      <c r="G212" s="59"/>
      <c r="H212" s="83">
        <f t="shared" si="44"/>
        <v>175974</v>
      </c>
      <c r="I212" s="59"/>
      <c r="J212" s="83">
        <f t="shared" si="42"/>
        <v>175974</v>
      </c>
      <c r="K212" s="59"/>
      <c r="L212" s="83">
        <f t="shared" si="38"/>
        <v>175974</v>
      </c>
      <c r="M212" s="59"/>
      <c r="N212" s="83">
        <f t="shared" si="39"/>
        <v>175974</v>
      </c>
    </row>
    <row r="213" spans="1:14" s="3" customFormat="1" ht="27" customHeight="1">
      <c r="A213" s="49" t="s">
        <v>144</v>
      </c>
      <c r="B213" s="57" t="s">
        <v>332</v>
      </c>
      <c r="C213" s="58" t="s">
        <v>572</v>
      </c>
      <c r="D213" s="58" t="s">
        <v>520</v>
      </c>
      <c r="E213" s="84">
        <v>2320</v>
      </c>
      <c r="F213" s="84">
        <v>-542.29999999999995</v>
      </c>
      <c r="G213" s="59"/>
      <c r="H213" s="83">
        <f t="shared" si="44"/>
        <v>1777.7</v>
      </c>
      <c r="I213" s="59"/>
      <c r="J213" s="83">
        <f t="shared" si="42"/>
        <v>1777.7</v>
      </c>
      <c r="K213" s="59"/>
      <c r="L213" s="83">
        <f t="shared" si="38"/>
        <v>1777.7</v>
      </c>
      <c r="M213" s="59"/>
      <c r="N213" s="83">
        <f t="shared" si="39"/>
        <v>1777.7</v>
      </c>
    </row>
    <row r="214" spans="1:14" s="3" customFormat="1" ht="45" customHeight="1">
      <c r="A214" s="195" t="s">
        <v>272</v>
      </c>
      <c r="B214" s="58" t="s">
        <v>332</v>
      </c>
      <c r="C214" s="58" t="s">
        <v>407</v>
      </c>
      <c r="D214" s="58"/>
      <c r="E214" s="59">
        <f>E215+E216+E217+E218+E219+E220</f>
        <v>149716.69999999998</v>
      </c>
      <c r="F214" s="59">
        <f t="shared" ref="F214:G214" si="45">F215+F216+F217+F218+F219+F220</f>
        <v>157.9</v>
      </c>
      <c r="G214" s="59">
        <f t="shared" si="45"/>
        <v>200</v>
      </c>
      <c r="H214" s="83">
        <f t="shared" si="44"/>
        <v>150074.59999999998</v>
      </c>
      <c r="I214" s="59"/>
      <c r="J214" s="83">
        <f>H214+I214</f>
        <v>150074.59999999998</v>
      </c>
      <c r="K214" s="83">
        <f>K216+K217+K220+K221</f>
        <v>21190</v>
      </c>
      <c r="L214" s="83">
        <f t="shared" si="38"/>
        <v>171264.59999999998</v>
      </c>
      <c r="M214" s="83"/>
      <c r="N214" s="83">
        <f t="shared" si="39"/>
        <v>171264.59999999998</v>
      </c>
    </row>
    <row r="215" spans="1:14" s="3" customFormat="1" ht="23.25" customHeight="1">
      <c r="A215" s="49" t="s">
        <v>564</v>
      </c>
      <c r="B215" s="57" t="s">
        <v>332</v>
      </c>
      <c r="C215" s="58" t="s">
        <v>407</v>
      </c>
      <c r="D215" s="58" t="s">
        <v>520</v>
      </c>
      <c r="E215" s="59">
        <v>56347</v>
      </c>
      <c r="F215" s="59"/>
      <c r="G215" s="59"/>
      <c r="H215" s="83">
        <f t="shared" si="44"/>
        <v>56347</v>
      </c>
      <c r="I215" s="59"/>
      <c r="J215" s="83">
        <f t="shared" si="42"/>
        <v>56347</v>
      </c>
      <c r="K215" s="59"/>
      <c r="L215" s="83">
        <f t="shared" si="38"/>
        <v>56347</v>
      </c>
      <c r="M215" s="59"/>
      <c r="N215" s="83">
        <f t="shared" si="39"/>
        <v>56347</v>
      </c>
    </row>
    <row r="216" spans="1:14" s="3" customFormat="1" ht="23.25" customHeight="1">
      <c r="A216" s="49" t="s">
        <v>144</v>
      </c>
      <c r="B216" s="57" t="s">
        <v>332</v>
      </c>
      <c r="C216" s="58" t="s">
        <v>540</v>
      </c>
      <c r="D216" s="58" t="s">
        <v>520</v>
      </c>
      <c r="E216" s="59">
        <v>45180</v>
      </c>
      <c r="F216" s="59"/>
      <c r="G216" s="59">
        <v>200</v>
      </c>
      <c r="H216" s="83">
        <f t="shared" si="44"/>
        <v>45380</v>
      </c>
      <c r="I216" s="59"/>
      <c r="J216" s="83">
        <f t="shared" si="42"/>
        <v>45380</v>
      </c>
      <c r="K216" s="92">
        <v>19700</v>
      </c>
      <c r="L216" s="83">
        <f t="shared" si="38"/>
        <v>65080</v>
      </c>
      <c r="M216" s="92"/>
      <c r="N216" s="83">
        <f t="shared" si="39"/>
        <v>65080</v>
      </c>
    </row>
    <row r="217" spans="1:14" s="3" customFormat="1" ht="24.75" customHeight="1">
      <c r="A217" s="49" t="s">
        <v>622</v>
      </c>
      <c r="B217" s="57" t="s">
        <v>332</v>
      </c>
      <c r="C217" s="58" t="s">
        <v>625</v>
      </c>
      <c r="D217" s="58" t="s">
        <v>520</v>
      </c>
      <c r="E217" s="59">
        <v>6997</v>
      </c>
      <c r="F217" s="59"/>
      <c r="G217" s="59"/>
      <c r="H217" s="83">
        <f t="shared" si="44"/>
        <v>6997</v>
      </c>
      <c r="I217" s="59"/>
      <c r="J217" s="83">
        <f t="shared" si="42"/>
        <v>6997</v>
      </c>
      <c r="K217" s="92">
        <v>2500</v>
      </c>
      <c r="L217" s="83">
        <f t="shared" si="38"/>
        <v>9497</v>
      </c>
      <c r="M217" s="92"/>
      <c r="N217" s="83">
        <f t="shared" si="39"/>
        <v>9497</v>
      </c>
    </row>
    <row r="218" spans="1:14" s="3" customFormat="1" ht="24.75" customHeight="1">
      <c r="A218" s="65" t="s">
        <v>713</v>
      </c>
      <c r="B218" s="57" t="s">
        <v>332</v>
      </c>
      <c r="C218" s="58" t="s">
        <v>714</v>
      </c>
      <c r="D218" s="58" t="s">
        <v>587</v>
      </c>
      <c r="E218" s="84">
        <v>17186.400000000001</v>
      </c>
      <c r="F218" s="84"/>
      <c r="G218" s="59"/>
      <c r="H218" s="83">
        <f t="shared" si="44"/>
        <v>17186.400000000001</v>
      </c>
      <c r="I218" s="59"/>
      <c r="J218" s="83">
        <f t="shared" si="42"/>
        <v>17186.400000000001</v>
      </c>
      <c r="K218" s="59"/>
      <c r="L218" s="83">
        <f t="shared" si="38"/>
        <v>17186.400000000001</v>
      </c>
      <c r="M218" s="59"/>
      <c r="N218" s="83">
        <f t="shared" si="39"/>
        <v>17186.400000000001</v>
      </c>
    </row>
    <row r="219" spans="1:14" s="3" customFormat="1" ht="29.25" customHeight="1">
      <c r="A219" s="65" t="s">
        <v>715</v>
      </c>
      <c r="B219" s="57" t="s">
        <v>332</v>
      </c>
      <c r="C219" s="58" t="s">
        <v>716</v>
      </c>
      <c r="D219" s="58" t="s">
        <v>587</v>
      </c>
      <c r="E219" s="84">
        <v>17156.3</v>
      </c>
      <c r="F219" s="84">
        <v>157.9</v>
      </c>
      <c r="G219" s="59"/>
      <c r="H219" s="83">
        <f t="shared" si="44"/>
        <v>17314.2</v>
      </c>
      <c r="I219" s="59"/>
      <c r="J219" s="83">
        <f t="shared" si="42"/>
        <v>17314.2</v>
      </c>
      <c r="K219" s="59"/>
      <c r="L219" s="83">
        <f t="shared" si="38"/>
        <v>17314.2</v>
      </c>
      <c r="M219" s="59"/>
      <c r="N219" s="83">
        <f t="shared" si="39"/>
        <v>17314.2</v>
      </c>
    </row>
    <row r="220" spans="1:14" s="3" customFormat="1" ht="30" customHeight="1">
      <c r="A220" s="65" t="s">
        <v>717</v>
      </c>
      <c r="B220" s="57" t="s">
        <v>332</v>
      </c>
      <c r="C220" s="58" t="s">
        <v>718</v>
      </c>
      <c r="D220" s="58" t="s">
        <v>587</v>
      </c>
      <c r="E220" s="84">
        <v>6850</v>
      </c>
      <c r="F220" s="84"/>
      <c r="G220" s="59"/>
      <c r="H220" s="83">
        <f t="shared" si="44"/>
        <v>6850</v>
      </c>
      <c r="I220" s="59"/>
      <c r="J220" s="83">
        <f t="shared" si="42"/>
        <v>6850</v>
      </c>
      <c r="K220" s="59">
        <v>-2000</v>
      </c>
      <c r="L220" s="83">
        <f t="shared" si="38"/>
        <v>4850</v>
      </c>
      <c r="M220" s="59">
        <v>2700.6</v>
      </c>
      <c r="N220" s="83">
        <f t="shared" si="39"/>
        <v>7550.6</v>
      </c>
    </row>
    <row r="221" spans="1:14" s="3" customFormat="1" ht="51.75" customHeight="1">
      <c r="A221" s="65" t="s">
        <v>787</v>
      </c>
      <c r="B221" s="57" t="s">
        <v>332</v>
      </c>
      <c r="C221" s="58" t="s">
        <v>786</v>
      </c>
      <c r="D221" s="58" t="s">
        <v>587</v>
      </c>
      <c r="E221" s="84"/>
      <c r="F221" s="84"/>
      <c r="G221" s="59"/>
      <c r="H221" s="83"/>
      <c r="I221" s="59"/>
      <c r="J221" s="83"/>
      <c r="K221" s="59">
        <v>990</v>
      </c>
      <c r="L221" s="83">
        <f t="shared" si="38"/>
        <v>990</v>
      </c>
      <c r="M221" s="59"/>
      <c r="N221" s="83">
        <f t="shared" si="39"/>
        <v>990</v>
      </c>
    </row>
    <row r="222" spans="1:14" s="3" customFormat="1" ht="57.75" customHeight="1">
      <c r="A222" s="47" t="s">
        <v>659</v>
      </c>
      <c r="B222" s="76" t="s">
        <v>595</v>
      </c>
      <c r="C222" s="56" t="s">
        <v>497</v>
      </c>
      <c r="D222" s="56"/>
      <c r="E222" s="83">
        <f>E223</f>
        <v>1000</v>
      </c>
      <c r="F222" s="83">
        <f t="shared" ref="F222:G222" si="46">F223</f>
        <v>0</v>
      </c>
      <c r="G222" s="83">
        <f t="shared" si="46"/>
        <v>1100</v>
      </c>
      <c r="H222" s="83">
        <f t="shared" si="44"/>
        <v>2100</v>
      </c>
      <c r="I222" s="83">
        <f>I223</f>
        <v>500</v>
      </c>
      <c r="J222" s="83">
        <f t="shared" si="42"/>
        <v>2600</v>
      </c>
      <c r="K222" s="83"/>
      <c r="L222" s="83">
        <f t="shared" si="38"/>
        <v>2600</v>
      </c>
      <c r="M222" s="83">
        <f>M223+M224</f>
        <v>6557</v>
      </c>
      <c r="N222" s="83">
        <f t="shared" si="39"/>
        <v>9157</v>
      </c>
    </row>
    <row r="223" spans="1:14" s="3" customFormat="1" ht="29.25" customHeight="1">
      <c r="A223" s="49" t="s">
        <v>205</v>
      </c>
      <c r="B223" s="109" t="s">
        <v>595</v>
      </c>
      <c r="C223" s="58" t="s">
        <v>497</v>
      </c>
      <c r="D223" s="58" t="s">
        <v>187</v>
      </c>
      <c r="E223" s="59">
        <v>1000</v>
      </c>
      <c r="F223" s="59"/>
      <c r="G223" s="59">
        <v>1100</v>
      </c>
      <c r="H223" s="83">
        <f t="shared" si="44"/>
        <v>2100</v>
      </c>
      <c r="I223" s="59">
        <v>500</v>
      </c>
      <c r="J223" s="83">
        <f t="shared" si="42"/>
        <v>2600</v>
      </c>
      <c r="K223" s="59"/>
      <c r="L223" s="83">
        <f t="shared" si="38"/>
        <v>2600</v>
      </c>
      <c r="M223" s="59">
        <v>4697</v>
      </c>
      <c r="N223" s="83">
        <f t="shared" si="39"/>
        <v>7297</v>
      </c>
    </row>
    <row r="224" spans="1:14" s="3" customFormat="1" ht="29.25" customHeight="1">
      <c r="A224" s="49" t="s">
        <v>811</v>
      </c>
      <c r="B224" s="109" t="s">
        <v>595</v>
      </c>
      <c r="C224" s="58" t="s">
        <v>802</v>
      </c>
      <c r="D224" s="58" t="s">
        <v>187</v>
      </c>
      <c r="E224" s="59"/>
      <c r="F224" s="59"/>
      <c r="G224" s="59"/>
      <c r="H224" s="83"/>
      <c r="I224" s="59"/>
      <c r="J224" s="83"/>
      <c r="K224" s="59"/>
      <c r="L224" s="83"/>
      <c r="M224" s="59">
        <v>1860</v>
      </c>
      <c r="N224" s="83">
        <f t="shared" si="39"/>
        <v>1860</v>
      </c>
    </row>
    <row r="225" spans="1:14" s="3" customFormat="1" ht="24.75" customHeight="1">
      <c r="A225" s="47" t="s">
        <v>463</v>
      </c>
      <c r="B225" s="56" t="s">
        <v>460</v>
      </c>
      <c r="C225" s="58"/>
      <c r="D225" s="58"/>
      <c r="E225" s="83">
        <f>SUM(E226,E233)</f>
        <v>71685.7</v>
      </c>
      <c r="F225" s="83">
        <f t="shared" ref="F225" si="47">SUM(F226,F233)</f>
        <v>0</v>
      </c>
      <c r="G225" s="83">
        <f>SUM(G226,G233)+G240</f>
        <v>1000</v>
      </c>
      <c r="H225" s="83">
        <f t="shared" si="44"/>
        <v>72685.7</v>
      </c>
      <c r="I225" s="83"/>
      <c r="J225" s="83">
        <f t="shared" si="42"/>
        <v>72685.7</v>
      </c>
      <c r="K225" s="83"/>
      <c r="L225" s="83">
        <f t="shared" si="38"/>
        <v>72685.7</v>
      </c>
      <c r="M225" s="83"/>
      <c r="N225" s="83">
        <f t="shared" si="39"/>
        <v>72685.7</v>
      </c>
    </row>
    <row r="226" spans="1:14" s="3" customFormat="1" ht="39.75" hidden="1" customHeight="1">
      <c r="A226" s="51" t="s">
        <v>675</v>
      </c>
      <c r="B226" s="56" t="s">
        <v>460</v>
      </c>
      <c r="C226" s="56" t="s">
        <v>339</v>
      </c>
      <c r="D226" s="58"/>
      <c r="E226" s="83">
        <f>SUM(E227)</f>
        <v>28077.7</v>
      </c>
      <c r="F226" s="83">
        <f t="shared" ref="F226:G226" si="48">SUM(F227)</f>
        <v>0</v>
      </c>
      <c r="G226" s="83">
        <f t="shared" si="48"/>
        <v>0</v>
      </c>
      <c r="H226" s="83">
        <f t="shared" si="44"/>
        <v>28077.7</v>
      </c>
      <c r="I226" s="83"/>
      <c r="J226" s="83">
        <f t="shared" si="42"/>
        <v>28077.7</v>
      </c>
      <c r="K226" s="83"/>
      <c r="L226" s="83">
        <f t="shared" si="38"/>
        <v>28077.7</v>
      </c>
      <c r="M226" s="83"/>
      <c r="N226" s="83">
        <f t="shared" si="39"/>
        <v>28077.7</v>
      </c>
    </row>
    <row r="227" spans="1:14" ht="30.75" hidden="1" customHeight="1">
      <c r="A227" s="49" t="s">
        <v>5</v>
      </c>
      <c r="B227" s="58" t="s">
        <v>460</v>
      </c>
      <c r="C227" s="58" t="s">
        <v>340</v>
      </c>
      <c r="D227" s="58"/>
      <c r="E227" s="59">
        <f>SUM(E228)</f>
        <v>28077.7</v>
      </c>
      <c r="F227" s="59"/>
      <c r="G227" s="59"/>
      <c r="H227" s="83">
        <f t="shared" si="44"/>
        <v>28077.7</v>
      </c>
      <c r="I227" s="59"/>
      <c r="J227" s="83">
        <f t="shared" si="42"/>
        <v>28077.7</v>
      </c>
      <c r="K227" s="59"/>
      <c r="L227" s="83">
        <f t="shared" si="38"/>
        <v>28077.7</v>
      </c>
      <c r="M227" s="59"/>
      <c r="N227" s="83">
        <f t="shared" si="39"/>
        <v>28077.7</v>
      </c>
    </row>
    <row r="228" spans="1:14" ht="24" hidden="1" customHeight="1">
      <c r="A228" s="195" t="s">
        <v>435</v>
      </c>
      <c r="B228" s="58" t="s">
        <v>460</v>
      </c>
      <c r="C228" s="58" t="s">
        <v>436</v>
      </c>
      <c r="D228" s="58"/>
      <c r="E228" s="59">
        <f>SUM(E229)+E231+E232</f>
        <v>28077.7</v>
      </c>
      <c r="F228" s="59"/>
      <c r="G228" s="59"/>
      <c r="H228" s="83">
        <f t="shared" si="44"/>
        <v>28077.7</v>
      </c>
      <c r="I228" s="59"/>
      <c r="J228" s="83">
        <f t="shared" si="42"/>
        <v>28077.7</v>
      </c>
      <c r="K228" s="59"/>
      <c r="L228" s="83">
        <f t="shared" si="38"/>
        <v>28077.7</v>
      </c>
      <c r="M228" s="59"/>
      <c r="N228" s="83">
        <f t="shared" si="39"/>
        <v>28077.7</v>
      </c>
    </row>
    <row r="229" spans="1:14" s="6" customFormat="1" ht="33.75" hidden="1" customHeight="1">
      <c r="A229" s="49" t="s">
        <v>6</v>
      </c>
      <c r="B229" s="58" t="s">
        <v>460</v>
      </c>
      <c r="C229" s="58" t="s">
        <v>437</v>
      </c>
      <c r="D229" s="58"/>
      <c r="E229" s="59">
        <f>SUM(E230)</f>
        <v>20867</v>
      </c>
      <c r="F229" s="59"/>
      <c r="G229" s="59"/>
      <c r="H229" s="83">
        <f t="shared" si="44"/>
        <v>20867</v>
      </c>
      <c r="I229" s="59"/>
      <c r="J229" s="83">
        <f t="shared" si="42"/>
        <v>20867</v>
      </c>
      <c r="K229" s="59"/>
      <c r="L229" s="83">
        <f t="shared" si="38"/>
        <v>20867</v>
      </c>
      <c r="M229" s="59"/>
      <c r="N229" s="83">
        <f t="shared" si="39"/>
        <v>20867</v>
      </c>
    </row>
    <row r="230" spans="1:14" s="3" customFormat="1" ht="23.25" hidden="1" customHeight="1">
      <c r="A230" s="49" t="s">
        <v>144</v>
      </c>
      <c r="B230" s="58" t="s">
        <v>460</v>
      </c>
      <c r="C230" s="58" t="s">
        <v>437</v>
      </c>
      <c r="D230" s="58" t="s">
        <v>520</v>
      </c>
      <c r="E230" s="59">
        <v>20867</v>
      </c>
      <c r="F230" s="59"/>
      <c r="G230" s="59"/>
      <c r="H230" s="83">
        <f t="shared" si="44"/>
        <v>20867</v>
      </c>
      <c r="I230" s="59"/>
      <c r="J230" s="83">
        <f t="shared" si="42"/>
        <v>20867</v>
      </c>
      <c r="K230" s="59"/>
      <c r="L230" s="83">
        <f t="shared" si="38"/>
        <v>20867</v>
      </c>
      <c r="M230" s="59"/>
      <c r="N230" s="83">
        <f t="shared" si="39"/>
        <v>20867</v>
      </c>
    </row>
    <row r="231" spans="1:14" s="3" customFormat="1" ht="23.25" hidden="1" customHeight="1">
      <c r="A231" s="49" t="s">
        <v>629</v>
      </c>
      <c r="B231" s="58" t="s">
        <v>460</v>
      </c>
      <c r="C231" s="58" t="s">
        <v>725</v>
      </c>
      <c r="D231" s="58" t="s">
        <v>587</v>
      </c>
      <c r="E231" s="84">
        <v>7209.7</v>
      </c>
      <c r="F231" s="84"/>
      <c r="G231" s="59"/>
      <c r="H231" s="83">
        <f t="shared" si="44"/>
        <v>7209.7</v>
      </c>
      <c r="I231" s="59"/>
      <c r="J231" s="83">
        <f t="shared" si="42"/>
        <v>7209.7</v>
      </c>
      <c r="K231" s="59"/>
      <c r="L231" s="83">
        <f t="shared" si="38"/>
        <v>7209.7</v>
      </c>
      <c r="M231" s="59"/>
      <c r="N231" s="83">
        <f t="shared" si="39"/>
        <v>7209.7</v>
      </c>
    </row>
    <row r="232" spans="1:14" s="3" customFormat="1" ht="23.25" hidden="1" customHeight="1">
      <c r="A232" s="49" t="s">
        <v>585</v>
      </c>
      <c r="B232" s="58" t="s">
        <v>460</v>
      </c>
      <c r="C232" s="64" t="s">
        <v>726</v>
      </c>
      <c r="D232" s="58" t="s">
        <v>587</v>
      </c>
      <c r="E232" s="59">
        <v>1</v>
      </c>
      <c r="F232" s="59"/>
      <c r="G232" s="59"/>
      <c r="H232" s="83">
        <f t="shared" si="44"/>
        <v>1</v>
      </c>
      <c r="I232" s="59"/>
      <c r="J232" s="83">
        <f t="shared" si="42"/>
        <v>1</v>
      </c>
      <c r="K232" s="59"/>
      <c r="L232" s="83">
        <f t="shared" si="38"/>
        <v>1</v>
      </c>
      <c r="M232" s="59"/>
      <c r="N232" s="83">
        <f t="shared" si="39"/>
        <v>1</v>
      </c>
    </row>
    <row r="233" spans="1:14" s="3" customFormat="1" ht="36.75" hidden="1" customHeight="1">
      <c r="A233" s="47" t="s">
        <v>198</v>
      </c>
      <c r="B233" s="56" t="s">
        <v>460</v>
      </c>
      <c r="C233" s="56" t="s">
        <v>342</v>
      </c>
      <c r="D233" s="56"/>
      <c r="E233" s="83">
        <f>SUM(E234)</f>
        <v>43608</v>
      </c>
      <c r="F233" s="83">
        <f t="shared" ref="F233:G233" si="49">SUM(F234)</f>
        <v>0</v>
      </c>
      <c r="G233" s="83">
        <f t="shared" si="49"/>
        <v>0</v>
      </c>
      <c r="H233" s="83">
        <f t="shared" si="44"/>
        <v>43608</v>
      </c>
      <c r="I233" s="83"/>
      <c r="J233" s="83">
        <f t="shared" si="42"/>
        <v>43608</v>
      </c>
      <c r="K233" s="83"/>
      <c r="L233" s="83">
        <f t="shared" si="38"/>
        <v>43608</v>
      </c>
      <c r="M233" s="83"/>
      <c r="N233" s="83">
        <f t="shared" si="39"/>
        <v>43608</v>
      </c>
    </row>
    <row r="234" spans="1:14" s="3" customFormat="1" ht="36.75" hidden="1" customHeight="1">
      <c r="A234" s="48" t="s">
        <v>369</v>
      </c>
      <c r="B234" s="58" t="s">
        <v>460</v>
      </c>
      <c r="C234" s="58" t="s">
        <v>408</v>
      </c>
      <c r="D234" s="56"/>
      <c r="E234" s="59">
        <f>E235+E237</f>
        <v>43608</v>
      </c>
      <c r="F234" s="59">
        <f t="shared" ref="F234:G234" si="50">F235+F237</f>
        <v>0</v>
      </c>
      <c r="G234" s="59">
        <f t="shared" si="50"/>
        <v>0</v>
      </c>
      <c r="H234" s="83">
        <f t="shared" si="44"/>
        <v>43608</v>
      </c>
      <c r="I234" s="59"/>
      <c r="J234" s="83">
        <f t="shared" si="42"/>
        <v>43608</v>
      </c>
      <c r="K234" s="59"/>
      <c r="L234" s="83">
        <f t="shared" si="38"/>
        <v>43608</v>
      </c>
      <c r="M234" s="59"/>
      <c r="N234" s="83">
        <f t="shared" si="39"/>
        <v>43608</v>
      </c>
    </row>
    <row r="235" spans="1:14" s="3" customFormat="1" ht="30.75" hidden="1" customHeight="1">
      <c r="A235" s="195" t="s">
        <v>527</v>
      </c>
      <c r="B235" s="58" t="s">
        <v>460</v>
      </c>
      <c r="C235" s="58" t="s">
        <v>409</v>
      </c>
      <c r="D235" s="58"/>
      <c r="E235" s="59">
        <f>E236</f>
        <v>20971</v>
      </c>
      <c r="F235" s="59"/>
      <c r="G235" s="59"/>
      <c r="H235" s="83">
        <f t="shared" si="44"/>
        <v>20971</v>
      </c>
      <c r="I235" s="59"/>
      <c r="J235" s="83">
        <f t="shared" si="42"/>
        <v>20971</v>
      </c>
      <c r="K235" s="59"/>
      <c r="L235" s="83">
        <f t="shared" si="38"/>
        <v>20971</v>
      </c>
      <c r="M235" s="59"/>
      <c r="N235" s="83">
        <f t="shared" si="39"/>
        <v>20971</v>
      </c>
    </row>
    <row r="236" spans="1:14" s="3" customFormat="1" ht="30.75" hidden="1" customHeight="1">
      <c r="A236" s="49" t="s">
        <v>144</v>
      </c>
      <c r="B236" s="58" t="s">
        <v>460</v>
      </c>
      <c r="C236" s="58" t="s">
        <v>409</v>
      </c>
      <c r="D236" s="58" t="s">
        <v>520</v>
      </c>
      <c r="E236" s="59">
        <v>20971</v>
      </c>
      <c r="F236" s="59"/>
      <c r="G236" s="59"/>
      <c r="H236" s="83">
        <f t="shared" si="44"/>
        <v>20971</v>
      </c>
      <c r="I236" s="59"/>
      <c r="J236" s="83">
        <f t="shared" si="42"/>
        <v>20971</v>
      </c>
      <c r="K236" s="59"/>
      <c r="L236" s="83">
        <f t="shared" si="38"/>
        <v>20971</v>
      </c>
      <c r="M236" s="59"/>
      <c r="N236" s="83">
        <f t="shared" si="39"/>
        <v>20971</v>
      </c>
    </row>
    <row r="237" spans="1:14" s="3" customFormat="1" ht="26.25" hidden="1" customHeight="1">
      <c r="A237" s="195" t="s">
        <v>526</v>
      </c>
      <c r="B237" s="58" t="s">
        <v>460</v>
      </c>
      <c r="C237" s="58" t="s">
        <v>521</v>
      </c>
      <c r="D237" s="58"/>
      <c r="E237" s="59">
        <f>SUM(E239)+E238</f>
        <v>22637</v>
      </c>
      <c r="F237" s="59"/>
      <c r="G237" s="59"/>
      <c r="H237" s="83">
        <f t="shared" si="44"/>
        <v>22637</v>
      </c>
      <c r="I237" s="59"/>
      <c r="J237" s="83">
        <f t="shared" si="42"/>
        <v>22637</v>
      </c>
      <c r="K237" s="59"/>
      <c r="L237" s="83">
        <f t="shared" si="38"/>
        <v>22637</v>
      </c>
      <c r="M237" s="59"/>
      <c r="N237" s="83">
        <f t="shared" si="39"/>
        <v>22637</v>
      </c>
    </row>
    <row r="238" spans="1:14" s="3" customFormat="1" ht="26.25" hidden="1" customHeight="1">
      <c r="A238" s="49" t="s">
        <v>144</v>
      </c>
      <c r="B238" s="58" t="s">
        <v>460</v>
      </c>
      <c r="C238" s="58" t="s">
        <v>521</v>
      </c>
      <c r="D238" s="58" t="s">
        <v>520</v>
      </c>
      <c r="E238" s="59">
        <v>20845</v>
      </c>
      <c r="F238" s="59"/>
      <c r="G238" s="59"/>
      <c r="H238" s="83">
        <f t="shared" si="44"/>
        <v>20845</v>
      </c>
      <c r="I238" s="59"/>
      <c r="J238" s="83">
        <f t="shared" si="42"/>
        <v>20845</v>
      </c>
      <c r="K238" s="59"/>
      <c r="L238" s="83">
        <f t="shared" si="38"/>
        <v>20845</v>
      </c>
      <c r="M238" s="59"/>
      <c r="N238" s="83">
        <f t="shared" si="39"/>
        <v>20845</v>
      </c>
    </row>
    <row r="239" spans="1:14" s="3" customFormat="1" ht="27.75" hidden="1" customHeight="1">
      <c r="A239" s="49" t="s">
        <v>693</v>
      </c>
      <c r="B239" s="58" t="s">
        <v>460</v>
      </c>
      <c r="C239" s="58" t="s">
        <v>620</v>
      </c>
      <c r="D239" s="58" t="s">
        <v>520</v>
      </c>
      <c r="E239" s="59">
        <v>1792</v>
      </c>
      <c r="F239" s="59"/>
      <c r="G239" s="59"/>
      <c r="H239" s="83">
        <f t="shared" si="44"/>
        <v>1792</v>
      </c>
      <c r="I239" s="59"/>
      <c r="J239" s="83">
        <f t="shared" si="42"/>
        <v>1792</v>
      </c>
      <c r="K239" s="59"/>
      <c r="L239" s="83">
        <f t="shared" si="38"/>
        <v>1792</v>
      </c>
      <c r="M239" s="59"/>
      <c r="N239" s="83">
        <f t="shared" si="39"/>
        <v>1792</v>
      </c>
    </row>
    <row r="240" spans="1:14" s="3" customFormat="1" ht="27.75" customHeight="1">
      <c r="A240" s="47" t="s">
        <v>659</v>
      </c>
      <c r="B240" s="76" t="s">
        <v>761</v>
      </c>
      <c r="C240" s="56" t="s">
        <v>497</v>
      </c>
      <c r="D240" s="56"/>
      <c r="E240" s="83">
        <v>0</v>
      </c>
      <c r="F240" s="59"/>
      <c r="G240" s="83">
        <f>G241</f>
        <v>1000</v>
      </c>
      <c r="H240" s="83">
        <f t="shared" si="44"/>
        <v>1000</v>
      </c>
      <c r="I240" s="83"/>
      <c r="J240" s="83">
        <f t="shared" si="42"/>
        <v>1000</v>
      </c>
      <c r="K240" s="83"/>
      <c r="L240" s="83">
        <f t="shared" si="38"/>
        <v>1000</v>
      </c>
      <c r="M240" s="83"/>
      <c r="N240" s="83">
        <f t="shared" si="39"/>
        <v>1000</v>
      </c>
    </row>
    <row r="241" spans="1:14" s="3" customFormat="1" ht="27.75" customHeight="1">
      <c r="A241" s="49" t="s">
        <v>205</v>
      </c>
      <c r="B241" s="109" t="s">
        <v>761</v>
      </c>
      <c r="C241" s="58" t="s">
        <v>497</v>
      </c>
      <c r="D241" s="58" t="s">
        <v>187</v>
      </c>
      <c r="E241" s="59">
        <v>0</v>
      </c>
      <c r="F241" s="59"/>
      <c r="G241" s="59">
        <v>1000</v>
      </c>
      <c r="H241" s="83">
        <f t="shared" si="44"/>
        <v>1000</v>
      </c>
      <c r="I241" s="59"/>
      <c r="J241" s="83">
        <f t="shared" si="42"/>
        <v>1000</v>
      </c>
      <c r="K241" s="59"/>
      <c r="L241" s="83">
        <f t="shared" si="38"/>
        <v>1000</v>
      </c>
      <c r="M241" s="59"/>
      <c r="N241" s="83">
        <f t="shared" si="39"/>
        <v>1000</v>
      </c>
    </row>
    <row r="242" spans="1:14" s="3" customFormat="1" ht="30.75" customHeight="1">
      <c r="A242" s="47" t="s">
        <v>288</v>
      </c>
      <c r="B242" s="56" t="s">
        <v>94</v>
      </c>
      <c r="C242" s="56"/>
      <c r="D242" s="56"/>
      <c r="E242" s="83">
        <f>SUM(E243)</f>
        <v>650</v>
      </c>
      <c r="F242" s="83">
        <f t="shared" ref="F242:G242" si="51">SUM(F243)</f>
        <v>0</v>
      </c>
      <c r="G242" s="83">
        <f t="shared" si="51"/>
        <v>50</v>
      </c>
      <c r="H242" s="83">
        <f t="shared" si="44"/>
        <v>700</v>
      </c>
      <c r="I242" s="83"/>
      <c r="J242" s="83">
        <f t="shared" si="42"/>
        <v>700</v>
      </c>
      <c r="K242" s="83"/>
      <c r="L242" s="83">
        <f t="shared" si="38"/>
        <v>700</v>
      </c>
      <c r="M242" s="83"/>
      <c r="N242" s="83">
        <f t="shared" si="39"/>
        <v>700</v>
      </c>
    </row>
    <row r="243" spans="1:14" s="3" customFormat="1" ht="39" customHeight="1">
      <c r="A243" s="196" t="s">
        <v>654</v>
      </c>
      <c r="B243" s="56" t="s">
        <v>94</v>
      </c>
      <c r="C243" s="56" t="s">
        <v>343</v>
      </c>
      <c r="D243" s="56"/>
      <c r="E243" s="83">
        <f>SUM(E245)</f>
        <v>650</v>
      </c>
      <c r="F243" s="83">
        <f t="shared" ref="F243:G243" si="52">SUM(F245)</f>
        <v>0</v>
      </c>
      <c r="G243" s="83">
        <f t="shared" si="52"/>
        <v>50</v>
      </c>
      <c r="H243" s="83">
        <f t="shared" si="44"/>
        <v>700</v>
      </c>
      <c r="I243" s="83"/>
      <c r="J243" s="83">
        <f t="shared" si="42"/>
        <v>700</v>
      </c>
      <c r="K243" s="83"/>
      <c r="L243" s="83">
        <f t="shared" si="38"/>
        <v>700</v>
      </c>
      <c r="M243" s="83"/>
      <c r="N243" s="83">
        <f t="shared" si="39"/>
        <v>700</v>
      </c>
    </row>
    <row r="244" spans="1:14" s="7" customFormat="1" ht="36" customHeight="1">
      <c r="A244" s="65" t="s">
        <v>410</v>
      </c>
      <c r="B244" s="58" t="s">
        <v>94</v>
      </c>
      <c r="C244" s="58" t="s">
        <v>420</v>
      </c>
      <c r="D244" s="56"/>
      <c r="E244" s="59">
        <f>E245</f>
        <v>650</v>
      </c>
      <c r="F244" s="59">
        <f t="shared" ref="F244:G244" si="53">F245</f>
        <v>0</v>
      </c>
      <c r="G244" s="59">
        <f t="shared" si="53"/>
        <v>50</v>
      </c>
      <c r="H244" s="83">
        <f t="shared" si="44"/>
        <v>700</v>
      </c>
      <c r="I244" s="59"/>
      <c r="J244" s="83">
        <f t="shared" si="42"/>
        <v>700</v>
      </c>
      <c r="K244" s="59"/>
      <c r="L244" s="83">
        <f t="shared" si="38"/>
        <v>700</v>
      </c>
      <c r="M244" s="59"/>
      <c r="N244" s="83">
        <f t="shared" si="39"/>
        <v>700</v>
      </c>
    </row>
    <row r="245" spans="1:14" s="7" customFormat="1" ht="31.5" customHeight="1">
      <c r="A245" s="48" t="s">
        <v>11</v>
      </c>
      <c r="B245" s="58" t="s">
        <v>94</v>
      </c>
      <c r="C245" s="58" t="s">
        <v>411</v>
      </c>
      <c r="D245" s="58"/>
      <c r="E245" s="59">
        <f>SUM(E246)</f>
        <v>650</v>
      </c>
      <c r="F245" s="59">
        <f t="shared" ref="F245:G245" si="54">SUM(F246)</f>
        <v>0</v>
      </c>
      <c r="G245" s="59">
        <f t="shared" si="54"/>
        <v>50</v>
      </c>
      <c r="H245" s="83">
        <f t="shared" si="44"/>
        <v>700</v>
      </c>
      <c r="I245" s="59"/>
      <c r="J245" s="83">
        <f t="shared" si="42"/>
        <v>700</v>
      </c>
      <c r="K245" s="59"/>
      <c r="L245" s="83">
        <f t="shared" si="38"/>
        <v>700</v>
      </c>
      <c r="M245" s="59"/>
      <c r="N245" s="83">
        <f t="shared" si="39"/>
        <v>700</v>
      </c>
    </row>
    <row r="246" spans="1:14" s="7" customFormat="1" ht="34.5" customHeight="1">
      <c r="A246" s="49" t="s">
        <v>188</v>
      </c>
      <c r="B246" s="58" t="s">
        <v>94</v>
      </c>
      <c r="C246" s="58" t="s">
        <v>411</v>
      </c>
      <c r="D246" s="58" t="s">
        <v>187</v>
      </c>
      <c r="E246" s="59">
        <v>650</v>
      </c>
      <c r="F246" s="59"/>
      <c r="G246" s="59">
        <v>50</v>
      </c>
      <c r="H246" s="83">
        <f t="shared" si="44"/>
        <v>700</v>
      </c>
      <c r="I246" s="59"/>
      <c r="J246" s="83">
        <f t="shared" si="42"/>
        <v>700</v>
      </c>
      <c r="K246" s="59"/>
      <c r="L246" s="83">
        <f t="shared" si="38"/>
        <v>700</v>
      </c>
      <c r="M246" s="59"/>
      <c r="N246" s="83">
        <f t="shared" si="39"/>
        <v>700</v>
      </c>
    </row>
    <row r="247" spans="1:14" ht="27" customHeight="1">
      <c r="A247" s="47" t="s">
        <v>76</v>
      </c>
      <c r="B247" s="56" t="s">
        <v>52</v>
      </c>
      <c r="C247" s="56"/>
      <c r="D247" s="56"/>
      <c r="E247" s="83">
        <f>SUM(E253,E250)</f>
        <v>13237</v>
      </c>
      <c r="F247" s="83"/>
      <c r="G247" s="83"/>
      <c r="H247" s="83">
        <f t="shared" si="44"/>
        <v>13237</v>
      </c>
      <c r="I247" s="83">
        <f>I253</f>
        <v>105</v>
      </c>
      <c r="J247" s="83">
        <f t="shared" si="42"/>
        <v>13342</v>
      </c>
      <c r="K247" s="83">
        <f>K248</f>
        <v>1000</v>
      </c>
      <c r="L247" s="83">
        <f t="shared" si="38"/>
        <v>14342</v>
      </c>
      <c r="M247" s="83">
        <f>M253</f>
        <v>119.3</v>
      </c>
      <c r="N247" s="83">
        <f t="shared" si="39"/>
        <v>14461.3</v>
      </c>
    </row>
    <row r="248" spans="1:14" ht="47.25" customHeight="1">
      <c r="A248" s="47" t="s">
        <v>656</v>
      </c>
      <c r="B248" s="56" t="s">
        <v>52</v>
      </c>
      <c r="C248" s="56" t="s">
        <v>344</v>
      </c>
      <c r="D248" s="56"/>
      <c r="E248" s="83">
        <f>SUM(E250)</f>
        <v>9942</v>
      </c>
      <c r="F248" s="83"/>
      <c r="G248" s="83"/>
      <c r="H248" s="83">
        <f t="shared" si="44"/>
        <v>9942</v>
      </c>
      <c r="I248" s="83"/>
      <c r="J248" s="83">
        <f t="shared" si="42"/>
        <v>9942</v>
      </c>
      <c r="K248" s="83">
        <f>K249</f>
        <v>1000</v>
      </c>
      <c r="L248" s="83">
        <f t="shared" si="38"/>
        <v>10942</v>
      </c>
      <c r="M248" s="83"/>
      <c r="N248" s="83">
        <f t="shared" si="39"/>
        <v>10942</v>
      </c>
    </row>
    <row r="249" spans="1:14" ht="34.5" customHeight="1">
      <c r="A249" s="48" t="s">
        <v>412</v>
      </c>
      <c r="B249" s="58" t="s">
        <v>52</v>
      </c>
      <c r="C249" s="58" t="s">
        <v>413</v>
      </c>
      <c r="D249" s="58"/>
      <c r="E249" s="59">
        <f>SUM(E250)</f>
        <v>9942</v>
      </c>
      <c r="F249" s="59"/>
      <c r="G249" s="59"/>
      <c r="H249" s="83">
        <f t="shared" si="44"/>
        <v>9942</v>
      </c>
      <c r="I249" s="59"/>
      <c r="J249" s="83">
        <f t="shared" si="42"/>
        <v>9942</v>
      </c>
      <c r="K249" s="59">
        <f>K250</f>
        <v>1000</v>
      </c>
      <c r="L249" s="83">
        <f t="shared" si="38"/>
        <v>10942</v>
      </c>
      <c r="M249" s="59"/>
      <c r="N249" s="83">
        <f t="shared" si="39"/>
        <v>10942</v>
      </c>
    </row>
    <row r="250" spans="1:14" ht="54.75" customHeight="1">
      <c r="A250" s="48" t="s">
        <v>199</v>
      </c>
      <c r="B250" s="58" t="s">
        <v>52</v>
      </c>
      <c r="C250" s="58" t="s">
        <v>413</v>
      </c>
      <c r="D250" s="58"/>
      <c r="E250" s="59">
        <f>SUM(E251:E252)</f>
        <v>9942</v>
      </c>
      <c r="F250" s="59"/>
      <c r="G250" s="59"/>
      <c r="H250" s="83">
        <f t="shared" si="44"/>
        <v>9942</v>
      </c>
      <c r="I250" s="59"/>
      <c r="J250" s="83">
        <f t="shared" si="42"/>
        <v>9942</v>
      </c>
      <c r="K250" s="59">
        <f>K252</f>
        <v>1000</v>
      </c>
      <c r="L250" s="83">
        <f t="shared" si="38"/>
        <v>10942</v>
      </c>
      <c r="M250" s="59"/>
      <c r="N250" s="83">
        <f t="shared" si="39"/>
        <v>10942</v>
      </c>
    </row>
    <row r="251" spans="1:14" ht="33" customHeight="1">
      <c r="A251" s="195" t="s">
        <v>145</v>
      </c>
      <c r="B251" s="58" t="s">
        <v>52</v>
      </c>
      <c r="C251" s="58" t="s">
        <v>413</v>
      </c>
      <c r="D251" s="58" t="s">
        <v>142</v>
      </c>
      <c r="E251" s="59">
        <v>7906</v>
      </c>
      <c r="F251" s="59"/>
      <c r="G251" s="59"/>
      <c r="H251" s="83">
        <f t="shared" si="44"/>
        <v>7906</v>
      </c>
      <c r="I251" s="59"/>
      <c r="J251" s="83">
        <f t="shared" si="42"/>
        <v>7906</v>
      </c>
      <c r="K251" s="59"/>
      <c r="L251" s="83">
        <f t="shared" si="38"/>
        <v>7906</v>
      </c>
      <c r="M251" s="59"/>
      <c r="N251" s="83">
        <f t="shared" si="39"/>
        <v>7906</v>
      </c>
    </row>
    <row r="252" spans="1:14" ht="37.5" customHeight="1">
      <c r="A252" s="48" t="s">
        <v>188</v>
      </c>
      <c r="B252" s="58" t="s">
        <v>52</v>
      </c>
      <c r="C252" s="58" t="s">
        <v>413</v>
      </c>
      <c r="D252" s="58" t="s">
        <v>187</v>
      </c>
      <c r="E252" s="59">
        <v>2036</v>
      </c>
      <c r="F252" s="59"/>
      <c r="G252" s="59"/>
      <c r="H252" s="83">
        <f t="shared" si="44"/>
        <v>2036</v>
      </c>
      <c r="I252" s="59"/>
      <c r="J252" s="83">
        <f t="shared" si="42"/>
        <v>2036</v>
      </c>
      <c r="K252" s="59">
        <v>1000</v>
      </c>
      <c r="L252" s="83">
        <f t="shared" si="38"/>
        <v>3036</v>
      </c>
      <c r="M252" s="59"/>
      <c r="N252" s="83">
        <f t="shared" si="39"/>
        <v>3036</v>
      </c>
    </row>
    <row r="253" spans="1:14" ht="28.5" customHeight="1">
      <c r="A253" s="47" t="s">
        <v>266</v>
      </c>
      <c r="B253" s="56" t="s">
        <v>52</v>
      </c>
      <c r="C253" s="56" t="s">
        <v>346</v>
      </c>
      <c r="D253" s="56"/>
      <c r="E253" s="83">
        <f>SUM(E254)</f>
        <v>3295</v>
      </c>
      <c r="F253" s="83"/>
      <c r="G253" s="83"/>
      <c r="H253" s="83">
        <f t="shared" si="44"/>
        <v>3295</v>
      </c>
      <c r="I253" s="83">
        <v>105</v>
      </c>
      <c r="J253" s="83">
        <f t="shared" si="42"/>
        <v>3400</v>
      </c>
      <c r="K253" s="83"/>
      <c r="L253" s="83">
        <f t="shared" si="38"/>
        <v>3400</v>
      </c>
      <c r="M253" s="83">
        <f>M254</f>
        <v>119.3</v>
      </c>
      <c r="N253" s="83">
        <f t="shared" si="39"/>
        <v>3519.3</v>
      </c>
    </row>
    <row r="254" spans="1:14" ht="33" customHeight="1">
      <c r="A254" s="65" t="s">
        <v>31</v>
      </c>
      <c r="B254" s="58" t="s">
        <v>52</v>
      </c>
      <c r="C254" s="58" t="s">
        <v>347</v>
      </c>
      <c r="D254" s="58"/>
      <c r="E254" s="59">
        <f>SUM(E258,E255)</f>
        <v>3295</v>
      </c>
      <c r="F254" s="59"/>
      <c r="G254" s="59"/>
      <c r="H254" s="83">
        <f t="shared" si="44"/>
        <v>3295</v>
      </c>
      <c r="I254" s="59">
        <v>105</v>
      </c>
      <c r="J254" s="83">
        <f t="shared" si="42"/>
        <v>3400</v>
      </c>
      <c r="K254" s="59"/>
      <c r="L254" s="83">
        <f t="shared" si="38"/>
        <v>3400</v>
      </c>
      <c r="M254" s="83">
        <f>M257</f>
        <v>119.3</v>
      </c>
      <c r="N254" s="83">
        <f t="shared" si="39"/>
        <v>3519.3</v>
      </c>
    </row>
    <row r="255" spans="1:14" ht="41.25" customHeight="1">
      <c r="A255" s="48" t="s">
        <v>190</v>
      </c>
      <c r="B255" s="58" t="s">
        <v>52</v>
      </c>
      <c r="C255" s="58" t="s">
        <v>348</v>
      </c>
      <c r="D255" s="58"/>
      <c r="E255" s="59">
        <f>SUM(E256)</f>
        <v>2785</v>
      </c>
      <c r="F255" s="59"/>
      <c r="G255" s="59"/>
      <c r="H255" s="83">
        <f t="shared" si="44"/>
        <v>2785</v>
      </c>
      <c r="I255" s="59">
        <v>105</v>
      </c>
      <c r="J255" s="83">
        <f t="shared" si="42"/>
        <v>2890</v>
      </c>
      <c r="K255" s="59"/>
      <c r="L255" s="83">
        <f t="shared" si="38"/>
        <v>2890</v>
      </c>
      <c r="M255" s="59"/>
      <c r="N255" s="83">
        <f t="shared" si="39"/>
        <v>2890</v>
      </c>
    </row>
    <row r="256" spans="1:14" ht="39" customHeight="1">
      <c r="A256" s="48" t="s">
        <v>192</v>
      </c>
      <c r="B256" s="58" t="s">
        <v>52</v>
      </c>
      <c r="C256" s="58" t="s">
        <v>348</v>
      </c>
      <c r="D256" s="58" t="s">
        <v>191</v>
      </c>
      <c r="E256" s="59">
        <v>2785</v>
      </c>
      <c r="F256" s="59"/>
      <c r="G256" s="59"/>
      <c r="H256" s="59">
        <f t="shared" si="44"/>
        <v>2785</v>
      </c>
      <c r="I256" s="59">
        <v>105</v>
      </c>
      <c r="J256" s="83">
        <f t="shared" si="42"/>
        <v>2890</v>
      </c>
      <c r="K256" s="59"/>
      <c r="L256" s="83">
        <f t="shared" si="38"/>
        <v>2890</v>
      </c>
      <c r="M256" s="59"/>
      <c r="N256" s="83">
        <f t="shared" si="39"/>
        <v>2890</v>
      </c>
    </row>
    <row r="257" spans="1:14" ht="39" customHeight="1">
      <c r="A257" s="48" t="s">
        <v>804</v>
      </c>
      <c r="B257" s="57" t="s">
        <v>52</v>
      </c>
      <c r="C257" s="58" t="s">
        <v>809</v>
      </c>
      <c r="D257" s="58" t="s">
        <v>191</v>
      </c>
      <c r="E257" s="59"/>
      <c r="F257" s="59"/>
      <c r="G257" s="59"/>
      <c r="H257" s="59"/>
      <c r="I257" s="59"/>
      <c r="J257" s="83"/>
      <c r="K257" s="59"/>
      <c r="L257" s="83"/>
      <c r="M257" s="59">
        <v>119.3</v>
      </c>
      <c r="N257" s="83">
        <f t="shared" si="39"/>
        <v>119.3</v>
      </c>
    </row>
    <row r="258" spans="1:14" ht="33" customHeight="1">
      <c r="A258" s="48" t="s">
        <v>172</v>
      </c>
      <c r="B258" s="58" t="s">
        <v>52</v>
      </c>
      <c r="C258" s="58" t="s">
        <v>349</v>
      </c>
      <c r="D258" s="58"/>
      <c r="E258" s="59">
        <f>SUM(E259)</f>
        <v>510</v>
      </c>
      <c r="F258" s="59"/>
      <c r="G258" s="59"/>
      <c r="H258" s="83">
        <f t="shared" si="44"/>
        <v>510</v>
      </c>
      <c r="I258" s="59"/>
      <c r="J258" s="83">
        <f t="shared" si="42"/>
        <v>510</v>
      </c>
      <c r="K258" s="59"/>
      <c r="L258" s="83">
        <f t="shared" si="38"/>
        <v>510</v>
      </c>
      <c r="M258" s="59"/>
      <c r="N258" s="83">
        <f t="shared" si="39"/>
        <v>510</v>
      </c>
    </row>
    <row r="259" spans="1:14" ht="36.75" customHeight="1">
      <c r="A259" s="48" t="s">
        <v>188</v>
      </c>
      <c r="B259" s="58" t="s">
        <v>52</v>
      </c>
      <c r="C259" s="58" t="s">
        <v>349</v>
      </c>
      <c r="D259" s="58" t="s">
        <v>187</v>
      </c>
      <c r="E259" s="59">
        <v>510</v>
      </c>
      <c r="F259" s="59"/>
      <c r="G259" s="59"/>
      <c r="H259" s="83">
        <f t="shared" si="44"/>
        <v>510</v>
      </c>
      <c r="I259" s="59"/>
      <c r="J259" s="83">
        <f t="shared" si="42"/>
        <v>510</v>
      </c>
      <c r="K259" s="59"/>
      <c r="L259" s="83">
        <f t="shared" si="38"/>
        <v>510</v>
      </c>
      <c r="M259" s="59"/>
      <c r="N259" s="83">
        <f t="shared" si="39"/>
        <v>510</v>
      </c>
    </row>
    <row r="260" spans="1:14" ht="28.5" customHeight="1">
      <c r="A260" s="47" t="s">
        <v>99</v>
      </c>
      <c r="B260" s="56" t="s">
        <v>100</v>
      </c>
      <c r="C260" s="56"/>
      <c r="D260" s="56"/>
      <c r="E260" s="83">
        <f>E261+E289</f>
        <v>73180.7</v>
      </c>
      <c r="F260" s="83">
        <f t="shared" ref="F260:G260" si="55">F261+F289</f>
        <v>3123</v>
      </c>
      <c r="G260" s="83">
        <f t="shared" si="55"/>
        <v>2100</v>
      </c>
      <c r="H260" s="83">
        <f t="shared" si="44"/>
        <v>78403.7</v>
      </c>
      <c r="I260" s="83">
        <f>I261+I289</f>
        <v>1040</v>
      </c>
      <c r="J260" s="83">
        <f t="shared" si="42"/>
        <v>79443.7</v>
      </c>
      <c r="K260" s="83"/>
      <c r="L260" s="83">
        <f t="shared" si="38"/>
        <v>79443.7</v>
      </c>
      <c r="M260" s="83">
        <f>M261+M289</f>
        <v>7899.5</v>
      </c>
      <c r="N260" s="83">
        <f t="shared" si="39"/>
        <v>87343.2</v>
      </c>
    </row>
    <row r="261" spans="1:14" ht="29.25" customHeight="1">
      <c r="A261" s="47" t="s">
        <v>285</v>
      </c>
      <c r="B261" s="56" t="s">
        <v>101</v>
      </c>
      <c r="C261" s="56"/>
      <c r="D261" s="56"/>
      <c r="E261" s="83">
        <f>E262+E287</f>
        <v>64271.3</v>
      </c>
      <c r="F261" s="83">
        <f>F262+F287</f>
        <v>3123</v>
      </c>
      <c r="G261" s="83">
        <f>G262+G287</f>
        <v>2100</v>
      </c>
      <c r="H261" s="83">
        <f t="shared" si="44"/>
        <v>69494.3</v>
      </c>
      <c r="I261" s="83">
        <f>I287</f>
        <v>1000</v>
      </c>
      <c r="J261" s="83">
        <f t="shared" si="42"/>
        <v>70494.3</v>
      </c>
      <c r="K261" s="83"/>
      <c r="L261" s="83">
        <f t="shared" si="38"/>
        <v>70494.3</v>
      </c>
      <c r="M261" s="83">
        <f>M262+M274+M287</f>
        <v>7840.9</v>
      </c>
      <c r="N261" s="83">
        <f t="shared" si="39"/>
        <v>78335.199999999997</v>
      </c>
    </row>
    <row r="262" spans="1:14" ht="49.5" customHeight="1">
      <c r="A262" s="51" t="s">
        <v>675</v>
      </c>
      <c r="B262" s="56" t="s">
        <v>101</v>
      </c>
      <c r="C262" s="56" t="s">
        <v>339</v>
      </c>
      <c r="D262" s="56"/>
      <c r="E262" s="83">
        <f>E263</f>
        <v>62771.3</v>
      </c>
      <c r="F262" s="83">
        <f t="shared" ref="F262:G262" si="56">F263</f>
        <v>3123</v>
      </c>
      <c r="G262" s="83">
        <f t="shared" si="56"/>
        <v>1500</v>
      </c>
      <c r="H262" s="83">
        <f t="shared" si="44"/>
        <v>67394.3</v>
      </c>
      <c r="I262" s="83"/>
      <c r="J262" s="83">
        <f t="shared" si="42"/>
        <v>67394.3</v>
      </c>
      <c r="K262" s="83"/>
      <c r="L262" s="83">
        <f t="shared" si="38"/>
        <v>67394.3</v>
      </c>
      <c r="M262" s="83">
        <f>M269</f>
        <v>108.5</v>
      </c>
      <c r="N262" s="83">
        <f t="shared" si="39"/>
        <v>67502.8</v>
      </c>
    </row>
    <row r="263" spans="1:14" ht="41.25" customHeight="1">
      <c r="A263" s="51" t="s">
        <v>7</v>
      </c>
      <c r="B263" s="56" t="s">
        <v>101</v>
      </c>
      <c r="C263" s="56" t="s">
        <v>350</v>
      </c>
      <c r="D263" s="56"/>
      <c r="E263" s="83">
        <f>E264+E274+E281</f>
        <v>62771.3</v>
      </c>
      <c r="F263" s="83">
        <f t="shared" ref="F263:G263" si="57">F264+F274+F281</f>
        <v>3123</v>
      </c>
      <c r="G263" s="83">
        <f t="shared" si="57"/>
        <v>1500</v>
      </c>
      <c r="H263" s="83">
        <f t="shared" si="44"/>
        <v>67394.3</v>
      </c>
      <c r="I263" s="83"/>
      <c r="J263" s="83">
        <f t="shared" si="42"/>
        <v>67394.3</v>
      </c>
      <c r="K263" s="83"/>
      <c r="L263" s="83">
        <f t="shared" si="38"/>
        <v>67394.3</v>
      </c>
      <c r="M263" s="83"/>
      <c r="N263" s="83">
        <f t="shared" si="39"/>
        <v>67394.3</v>
      </c>
    </row>
    <row r="264" spans="1:14" ht="44.25" customHeight="1">
      <c r="A264" s="51" t="s">
        <v>432</v>
      </c>
      <c r="B264" s="56" t="s">
        <v>101</v>
      </c>
      <c r="C264" s="56" t="s">
        <v>426</v>
      </c>
      <c r="D264" s="56"/>
      <c r="E264" s="83">
        <f>SUM(E265,E267)</f>
        <v>35878.800000000003</v>
      </c>
      <c r="F264" s="83">
        <f t="shared" ref="F264:G264" si="58">SUM(F265,F267)</f>
        <v>3123</v>
      </c>
      <c r="G264" s="83">
        <f t="shared" si="58"/>
        <v>700</v>
      </c>
      <c r="H264" s="83">
        <f t="shared" si="44"/>
        <v>39701.800000000003</v>
      </c>
      <c r="I264" s="83"/>
      <c r="J264" s="83">
        <f t="shared" si="42"/>
        <v>39701.800000000003</v>
      </c>
      <c r="K264" s="83"/>
      <c r="L264" s="83">
        <f t="shared" si="38"/>
        <v>39701.800000000003</v>
      </c>
      <c r="M264" s="83"/>
      <c r="N264" s="83">
        <f t="shared" si="39"/>
        <v>39701.800000000003</v>
      </c>
    </row>
    <row r="265" spans="1:14" ht="48" customHeight="1">
      <c r="A265" s="195" t="s">
        <v>273</v>
      </c>
      <c r="B265" s="58" t="s">
        <v>101</v>
      </c>
      <c r="C265" s="58" t="s">
        <v>433</v>
      </c>
      <c r="D265" s="56"/>
      <c r="E265" s="59">
        <f>SUM(E266)</f>
        <v>27019</v>
      </c>
      <c r="F265" s="59">
        <f t="shared" ref="F265:G265" si="59">SUM(F266)</f>
        <v>3123</v>
      </c>
      <c r="G265" s="59">
        <f t="shared" si="59"/>
        <v>0</v>
      </c>
      <c r="H265" s="83">
        <f t="shared" si="44"/>
        <v>30142</v>
      </c>
      <c r="I265" s="59"/>
      <c r="J265" s="83">
        <f t="shared" si="42"/>
        <v>30142</v>
      </c>
      <c r="K265" s="59"/>
      <c r="L265" s="83">
        <f t="shared" si="38"/>
        <v>30142</v>
      </c>
      <c r="M265" s="59"/>
      <c r="N265" s="83">
        <f t="shared" si="39"/>
        <v>30142</v>
      </c>
    </row>
    <row r="266" spans="1:14" ht="32.25" customHeight="1">
      <c r="A266" s="49" t="s">
        <v>144</v>
      </c>
      <c r="B266" s="58" t="s">
        <v>101</v>
      </c>
      <c r="C266" s="58" t="s">
        <v>433</v>
      </c>
      <c r="D266" s="58" t="s">
        <v>520</v>
      </c>
      <c r="E266" s="59">
        <v>27019</v>
      </c>
      <c r="F266" s="59">
        <v>3123</v>
      </c>
      <c r="G266" s="59"/>
      <c r="H266" s="83">
        <f t="shared" si="44"/>
        <v>30142</v>
      </c>
      <c r="I266" s="59"/>
      <c r="J266" s="83">
        <f t="shared" si="42"/>
        <v>30142</v>
      </c>
      <c r="K266" s="59"/>
      <c r="L266" s="83">
        <f t="shared" si="38"/>
        <v>30142</v>
      </c>
      <c r="M266" s="59"/>
      <c r="N266" s="83">
        <f t="shared" si="39"/>
        <v>30142</v>
      </c>
    </row>
    <row r="267" spans="1:14" ht="33" customHeight="1">
      <c r="A267" s="49" t="s">
        <v>8</v>
      </c>
      <c r="B267" s="58" t="s">
        <v>101</v>
      </c>
      <c r="C267" s="58" t="s">
        <v>434</v>
      </c>
      <c r="D267" s="56"/>
      <c r="E267" s="59">
        <f>SUM(E268)+E269</f>
        <v>8859.7999999999993</v>
      </c>
      <c r="F267" s="59">
        <f t="shared" ref="F267:G267" si="60">SUM(F268)+F269</f>
        <v>0</v>
      </c>
      <c r="G267" s="59">
        <f t="shared" si="60"/>
        <v>700</v>
      </c>
      <c r="H267" s="83">
        <f t="shared" si="44"/>
        <v>9559.7999999999993</v>
      </c>
      <c r="I267" s="59"/>
      <c r="J267" s="83">
        <f t="shared" si="42"/>
        <v>9559.7999999999993</v>
      </c>
      <c r="K267" s="59"/>
      <c r="L267" s="83">
        <f t="shared" si="38"/>
        <v>9559.7999999999993</v>
      </c>
      <c r="M267" s="59"/>
      <c r="N267" s="83">
        <f t="shared" si="39"/>
        <v>9559.7999999999993</v>
      </c>
    </row>
    <row r="268" spans="1:14" ht="27.75" customHeight="1">
      <c r="A268" s="49" t="s">
        <v>144</v>
      </c>
      <c r="B268" s="57" t="s">
        <v>101</v>
      </c>
      <c r="C268" s="58" t="s">
        <v>434</v>
      </c>
      <c r="D268" s="58" t="s">
        <v>520</v>
      </c>
      <c r="E268" s="59">
        <v>8000</v>
      </c>
      <c r="F268" s="59"/>
      <c r="G268" s="59">
        <v>693</v>
      </c>
      <c r="H268" s="83">
        <f t="shared" si="44"/>
        <v>8693</v>
      </c>
      <c r="I268" s="59"/>
      <c r="J268" s="83">
        <f t="shared" si="42"/>
        <v>8693</v>
      </c>
      <c r="K268" s="59"/>
      <c r="L268" s="83">
        <f t="shared" si="38"/>
        <v>8693</v>
      </c>
      <c r="M268" s="59"/>
      <c r="N268" s="83">
        <f t="shared" si="39"/>
        <v>8693</v>
      </c>
    </row>
    <row r="269" spans="1:14" ht="23.25" customHeight="1">
      <c r="A269" s="49" t="s">
        <v>616</v>
      </c>
      <c r="B269" s="57" t="s">
        <v>101</v>
      </c>
      <c r="C269" s="58"/>
      <c r="D269" s="58"/>
      <c r="E269" s="59">
        <f>E272+E273</f>
        <v>859.8</v>
      </c>
      <c r="F269" s="59"/>
      <c r="G269" s="59">
        <f>G273</f>
        <v>7</v>
      </c>
      <c r="H269" s="83">
        <f t="shared" si="44"/>
        <v>866.8</v>
      </c>
      <c r="I269" s="59"/>
      <c r="J269" s="83">
        <f t="shared" si="42"/>
        <v>866.8</v>
      </c>
      <c r="K269" s="59"/>
      <c r="L269" s="83">
        <f t="shared" si="38"/>
        <v>866.8</v>
      </c>
      <c r="M269" s="59">
        <f>M270+M271</f>
        <v>108.5</v>
      </c>
      <c r="N269" s="83">
        <f t="shared" si="39"/>
        <v>975.3</v>
      </c>
    </row>
    <row r="270" spans="1:14" ht="23.25" customHeight="1">
      <c r="A270" s="49" t="s">
        <v>791</v>
      </c>
      <c r="B270" s="57" t="s">
        <v>101</v>
      </c>
      <c r="C270" s="58" t="s">
        <v>793</v>
      </c>
      <c r="D270" s="58" t="s">
        <v>587</v>
      </c>
      <c r="E270" s="59"/>
      <c r="F270" s="59"/>
      <c r="G270" s="59"/>
      <c r="H270" s="83"/>
      <c r="I270" s="59"/>
      <c r="J270" s="83"/>
      <c r="K270" s="59"/>
      <c r="L270" s="83"/>
      <c r="M270" s="92">
        <v>107.5</v>
      </c>
      <c r="N270" s="83">
        <f t="shared" si="39"/>
        <v>107.5</v>
      </c>
    </row>
    <row r="271" spans="1:14" ht="23.25" customHeight="1">
      <c r="A271" s="49" t="s">
        <v>792</v>
      </c>
      <c r="B271" s="57" t="s">
        <v>101</v>
      </c>
      <c r="C271" s="58" t="s">
        <v>793</v>
      </c>
      <c r="D271" s="58" t="s">
        <v>587</v>
      </c>
      <c r="E271" s="59"/>
      <c r="F271" s="59"/>
      <c r="G271" s="59"/>
      <c r="H271" s="83"/>
      <c r="I271" s="59"/>
      <c r="J271" s="83"/>
      <c r="K271" s="59"/>
      <c r="L271" s="83"/>
      <c r="M271" s="92">
        <v>1</v>
      </c>
      <c r="N271" s="83">
        <f t="shared" si="39"/>
        <v>1</v>
      </c>
    </row>
    <row r="272" spans="1:14" ht="16.5" customHeight="1">
      <c r="A272" s="49" t="s">
        <v>629</v>
      </c>
      <c r="B272" s="57" t="s">
        <v>101</v>
      </c>
      <c r="C272" s="58" t="s">
        <v>623</v>
      </c>
      <c r="D272" s="58" t="s">
        <v>587</v>
      </c>
      <c r="E272" s="59">
        <v>858.8</v>
      </c>
      <c r="F272" s="59"/>
      <c r="G272" s="59"/>
      <c r="H272" s="83">
        <f t="shared" si="44"/>
        <v>858.8</v>
      </c>
      <c r="I272" s="59"/>
      <c r="J272" s="83">
        <f t="shared" si="42"/>
        <v>858.8</v>
      </c>
      <c r="K272" s="59"/>
      <c r="L272" s="83">
        <f t="shared" si="38"/>
        <v>858.8</v>
      </c>
      <c r="M272" s="59"/>
      <c r="N272" s="83">
        <f t="shared" si="39"/>
        <v>858.8</v>
      </c>
    </row>
    <row r="273" spans="1:14" ht="21.75" customHeight="1">
      <c r="A273" s="49" t="s">
        <v>585</v>
      </c>
      <c r="B273" s="57" t="s">
        <v>101</v>
      </c>
      <c r="C273" s="58" t="s">
        <v>624</v>
      </c>
      <c r="D273" s="58" t="s">
        <v>587</v>
      </c>
      <c r="E273" s="59">
        <v>1</v>
      </c>
      <c r="F273" s="59"/>
      <c r="G273" s="59">
        <v>7</v>
      </c>
      <c r="H273" s="83">
        <f t="shared" si="44"/>
        <v>8</v>
      </c>
      <c r="I273" s="59"/>
      <c r="J273" s="83">
        <f t="shared" si="42"/>
        <v>8</v>
      </c>
      <c r="K273" s="59"/>
      <c r="L273" s="83">
        <f t="shared" si="38"/>
        <v>8</v>
      </c>
      <c r="M273" s="59"/>
      <c r="N273" s="83">
        <f t="shared" si="39"/>
        <v>8</v>
      </c>
    </row>
    <row r="274" spans="1:14" ht="21" customHeight="1">
      <c r="A274" s="51" t="s">
        <v>431</v>
      </c>
      <c r="B274" s="56" t="s">
        <v>101</v>
      </c>
      <c r="C274" s="56" t="s">
        <v>427</v>
      </c>
      <c r="D274" s="58"/>
      <c r="E274" s="83">
        <f>E275+E277+E278</f>
        <v>7494.9</v>
      </c>
      <c r="F274" s="83">
        <f t="shared" ref="F274:G274" si="61">F275+F277+F278</f>
        <v>0</v>
      </c>
      <c r="G274" s="83">
        <f t="shared" si="61"/>
        <v>0</v>
      </c>
      <c r="H274" s="83">
        <f t="shared" si="44"/>
        <v>7494.9</v>
      </c>
      <c r="I274" s="83"/>
      <c r="J274" s="83">
        <f t="shared" si="42"/>
        <v>7494.9</v>
      </c>
      <c r="K274" s="83"/>
      <c r="L274" s="83">
        <f t="shared" si="38"/>
        <v>7494.9</v>
      </c>
      <c r="M274" s="83">
        <f>M279+M280</f>
        <v>8732.4</v>
      </c>
      <c r="N274" s="83">
        <f t="shared" si="39"/>
        <v>16227.3</v>
      </c>
    </row>
    <row r="275" spans="1:14" ht="23.25" customHeight="1">
      <c r="A275" s="49" t="s">
        <v>9</v>
      </c>
      <c r="B275" s="58" t="s">
        <v>101</v>
      </c>
      <c r="C275" s="58" t="s">
        <v>440</v>
      </c>
      <c r="D275" s="56"/>
      <c r="E275" s="59">
        <f>SUM(E276)</f>
        <v>5620</v>
      </c>
      <c r="F275" s="59">
        <f t="shared" ref="F275:G275" si="62">SUM(F276)</f>
        <v>0</v>
      </c>
      <c r="G275" s="59">
        <f t="shared" si="62"/>
        <v>0</v>
      </c>
      <c r="H275" s="83">
        <f t="shared" si="44"/>
        <v>5620</v>
      </c>
      <c r="I275" s="59"/>
      <c r="J275" s="83">
        <f t="shared" si="42"/>
        <v>5620</v>
      </c>
      <c r="K275" s="59"/>
      <c r="L275" s="83">
        <f t="shared" si="38"/>
        <v>5620</v>
      </c>
      <c r="M275" s="59"/>
      <c r="N275" s="83">
        <f t="shared" si="39"/>
        <v>5620</v>
      </c>
    </row>
    <row r="276" spans="1:14" ht="27" customHeight="1">
      <c r="A276" s="49" t="s">
        <v>144</v>
      </c>
      <c r="B276" s="58" t="s">
        <v>101</v>
      </c>
      <c r="C276" s="58" t="s">
        <v>440</v>
      </c>
      <c r="D276" s="58" t="s">
        <v>520</v>
      </c>
      <c r="E276" s="59">
        <v>5620</v>
      </c>
      <c r="F276" s="59"/>
      <c r="G276" s="59"/>
      <c r="H276" s="83">
        <f t="shared" si="44"/>
        <v>5620</v>
      </c>
      <c r="I276" s="59"/>
      <c r="J276" s="83">
        <f t="shared" si="42"/>
        <v>5620</v>
      </c>
      <c r="K276" s="59"/>
      <c r="L276" s="83">
        <f t="shared" ref="L276:L342" si="63">J276+K276</f>
        <v>5620</v>
      </c>
      <c r="M276" s="59"/>
      <c r="N276" s="83">
        <f t="shared" ref="N276:N342" si="64">L276+M276</f>
        <v>5620</v>
      </c>
    </row>
    <row r="277" spans="1:14" ht="27" customHeight="1">
      <c r="A277" s="49" t="s">
        <v>629</v>
      </c>
      <c r="B277" s="57" t="s">
        <v>101</v>
      </c>
      <c r="C277" s="58" t="s">
        <v>733</v>
      </c>
      <c r="D277" s="58" t="s">
        <v>143</v>
      </c>
      <c r="E277" s="59">
        <v>1873.9</v>
      </c>
      <c r="F277" s="59"/>
      <c r="G277" s="59"/>
      <c r="H277" s="83">
        <f t="shared" si="44"/>
        <v>1873.9</v>
      </c>
      <c r="I277" s="59"/>
      <c r="J277" s="83">
        <f t="shared" si="42"/>
        <v>1873.9</v>
      </c>
      <c r="K277" s="59"/>
      <c r="L277" s="83">
        <f t="shared" si="63"/>
        <v>1873.9</v>
      </c>
      <c r="M277" s="59"/>
      <c r="N277" s="83">
        <f t="shared" si="64"/>
        <v>1873.9</v>
      </c>
    </row>
    <row r="278" spans="1:14" ht="27" customHeight="1">
      <c r="A278" s="49" t="s">
        <v>585</v>
      </c>
      <c r="B278" s="57" t="s">
        <v>101</v>
      </c>
      <c r="C278" s="58" t="s">
        <v>734</v>
      </c>
      <c r="D278" s="58" t="s">
        <v>143</v>
      </c>
      <c r="E278" s="59">
        <v>1</v>
      </c>
      <c r="F278" s="59"/>
      <c r="G278" s="59"/>
      <c r="H278" s="83">
        <f t="shared" si="44"/>
        <v>1</v>
      </c>
      <c r="I278" s="59"/>
      <c r="J278" s="83">
        <f t="shared" si="42"/>
        <v>1</v>
      </c>
      <c r="K278" s="59"/>
      <c r="L278" s="83">
        <f t="shared" si="63"/>
        <v>1</v>
      </c>
      <c r="M278" s="59"/>
      <c r="N278" s="83">
        <f t="shared" si="64"/>
        <v>1</v>
      </c>
    </row>
    <row r="279" spans="1:14" ht="27" customHeight="1">
      <c r="A279" s="49" t="s">
        <v>812</v>
      </c>
      <c r="B279" s="57" t="s">
        <v>101</v>
      </c>
      <c r="C279" s="64" t="s">
        <v>800</v>
      </c>
      <c r="D279" s="58" t="s">
        <v>143</v>
      </c>
      <c r="E279" s="59"/>
      <c r="F279" s="59"/>
      <c r="G279" s="59"/>
      <c r="H279" s="83"/>
      <c r="I279" s="59"/>
      <c r="J279" s="83"/>
      <c r="K279" s="59"/>
      <c r="L279" s="83"/>
      <c r="M279" s="92">
        <v>7732.4</v>
      </c>
      <c r="N279" s="83">
        <f t="shared" si="64"/>
        <v>7732.4</v>
      </c>
    </row>
    <row r="280" spans="1:14" ht="27" customHeight="1">
      <c r="A280" s="49" t="s">
        <v>585</v>
      </c>
      <c r="B280" s="57" t="s">
        <v>101</v>
      </c>
      <c r="C280" s="64" t="s">
        <v>801</v>
      </c>
      <c r="D280" s="58" t="s">
        <v>143</v>
      </c>
      <c r="E280" s="59"/>
      <c r="F280" s="59"/>
      <c r="G280" s="59"/>
      <c r="H280" s="83"/>
      <c r="I280" s="59"/>
      <c r="J280" s="83"/>
      <c r="K280" s="59"/>
      <c r="L280" s="83"/>
      <c r="M280" s="92">
        <v>1000</v>
      </c>
      <c r="N280" s="83">
        <f t="shared" si="64"/>
        <v>1000</v>
      </c>
    </row>
    <row r="281" spans="1:14" ht="36" customHeight="1">
      <c r="A281" s="51" t="s">
        <v>428</v>
      </c>
      <c r="B281" s="56" t="s">
        <v>101</v>
      </c>
      <c r="C281" s="56" t="s">
        <v>430</v>
      </c>
      <c r="D281" s="58"/>
      <c r="E281" s="83">
        <f>E282+E284</f>
        <v>19397.599999999999</v>
      </c>
      <c r="F281" s="83">
        <f t="shared" ref="F281:G281" si="65">F282+F284</f>
        <v>0</v>
      </c>
      <c r="G281" s="83">
        <f t="shared" si="65"/>
        <v>800</v>
      </c>
      <c r="H281" s="83">
        <f t="shared" si="44"/>
        <v>20197.599999999999</v>
      </c>
      <c r="I281" s="83"/>
      <c r="J281" s="83">
        <f t="shared" ref="J281:J345" si="66">H281+I281</f>
        <v>20197.599999999999</v>
      </c>
      <c r="K281" s="83"/>
      <c r="L281" s="83">
        <f t="shared" si="63"/>
        <v>20197.599999999999</v>
      </c>
      <c r="M281" s="83"/>
      <c r="N281" s="83">
        <f t="shared" si="64"/>
        <v>20197.599999999999</v>
      </c>
    </row>
    <row r="282" spans="1:14" s="8" customFormat="1" ht="28.5" customHeight="1">
      <c r="A282" s="49" t="s">
        <v>10</v>
      </c>
      <c r="B282" s="58" t="s">
        <v>101</v>
      </c>
      <c r="C282" s="58" t="s">
        <v>429</v>
      </c>
      <c r="D282" s="56"/>
      <c r="E282" s="59">
        <f>E283</f>
        <v>19200</v>
      </c>
      <c r="F282" s="59">
        <f t="shared" ref="F282:G282" si="67">F283</f>
        <v>0</v>
      </c>
      <c r="G282" s="59">
        <f t="shared" si="67"/>
        <v>800</v>
      </c>
      <c r="H282" s="83">
        <f t="shared" ref="H282:H346" si="68">E282+F282+G282</f>
        <v>20000</v>
      </c>
      <c r="I282" s="59"/>
      <c r="J282" s="83">
        <f t="shared" si="66"/>
        <v>20000</v>
      </c>
      <c r="K282" s="59"/>
      <c r="L282" s="83">
        <f t="shared" si="63"/>
        <v>20000</v>
      </c>
      <c r="M282" s="59"/>
      <c r="N282" s="83">
        <f t="shared" si="64"/>
        <v>20000</v>
      </c>
    </row>
    <row r="283" spans="1:14" ht="32.25" customHeight="1">
      <c r="A283" s="49" t="s">
        <v>144</v>
      </c>
      <c r="B283" s="57" t="s">
        <v>101</v>
      </c>
      <c r="C283" s="58" t="s">
        <v>429</v>
      </c>
      <c r="D283" s="58" t="s">
        <v>520</v>
      </c>
      <c r="E283" s="59">
        <v>19200</v>
      </c>
      <c r="F283" s="59"/>
      <c r="G283" s="59">
        <v>800</v>
      </c>
      <c r="H283" s="83">
        <f t="shared" si="68"/>
        <v>20000</v>
      </c>
      <c r="I283" s="59"/>
      <c r="J283" s="83">
        <f t="shared" si="66"/>
        <v>20000</v>
      </c>
      <c r="K283" s="59"/>
      <c r="L283" s="83">
        <f t="shared" si="63"/>
        <v>20000</v>
      </c>
      <c r="M283" s="59"/>
      <c r="N283" s="83">
        <f t="shared" si="64"/>
        <v>20000</v>
      </c>
    </row>
    <row r="284" spans="1:14" ht="32.25" customHeight="1">
      <c r="A284" s="49" t="s">
        <v>615</v>
      </c>
      <c r="B284" s="57" t="s">
        <v>101</v>
      </c>
      <c r="C284" s="58"/>
      <c r="D284" s="58"/>
      <c r="E284" s="59">
        <f>E285+E286</f>
        <v>197.6</v>
      </c>
      <c r="F284" s="59"/>
      <c r="G284" s="59"/>
      <c r="H284" s="83">
        <f t="shared" si="68"/>
        <v>197.6</v>
      </c>
      <c r="I284" s="59"/>
      <c r="J284" s="83">
        <f t="shared" si="66"/>
        <v>197.6</v>
      </c>
      <c r="K284" s="59"/>
      <c r="L284" s="83">
        <f t="shared" si="63"/>
        <v>197.6</v>
      </c>
      <c r="M284" s="59"/>
      <c r="N284" s="83">
        <f t="shared" si="64"/>
        <v>197.6</v>
      </c>
    </row>
    <row r="285" spans="1:14" ht="32.25" customHeight="1">
      <c r="A285" s="49" t="s">
        <v>629</v>
      </c>
      <c r="B285" s="57" t="s">
        <v>101</v>
      </c>
      <c r="C285" s="58" t="s">
        <v>614</v>
      </c>
      <c r="D285" s="58" t="s">
        <v>587</v>
      </c>
      <c r="E285" s="59">
        <v>196.6</v>
      </c>
      <c r="F285" s="59"/>
      <c r="G285" s="59"/>
      <c r="H285" s="83">
        <f t="shared" si="68"/>
        <v>196.6</v>
      </c>
      <c r="I285" s="59"/>
      <c r="J285" s="83">
        <f t="shared" si="66"/>
        <v>196.6</v>
      </c>
      <c r="K285" s="59"/>
      <c r="L285" s="83">
        <f t="shared" si="63"/>
        <v>196.6</v>
      </c>
      <c r="M285" s="59"/>
      <c r="N285" s="83">
        <f t="shared" si="64"/>
        <v>196.6</v>
      </c>
    </row>
    <row r="286" spans="1:14" ht="32.25" customHeight="1">
      <c r="A286" s="49" t="s">
        <v>585</v>
      </c>
      <c r="B286" s="57" t="s">
        <v>101</v>
      </c>
      <c r="C286" s="58" t="s">
        <v>586</v>
      </c>
      <c r="D286" s="58" t="s">
        <v>587</v>
      </c>
      <c r="E286" s="59">
        <v>1</v>
      </c>
      <c r="F286" s="59"/>
      <c r="G286" s="59"/>
      <c r="H286" s="83">
        <f t="shared" si="68"/>
        <v>1</v>
      </c>
      <c r="I286" s="59"/>
      <c r="J286" s="83">
        <f t="shared" si="66"/>
        <v>1</v>
      </c>
      <c r="K286" s="59"/>
      <c r="L286" s="83">
        <f t="shared" si="63"/>
        <v>1</v>
      </c>
      <c r="M286" s="59"/>
      <c r="N286" s="83">
        <f t="shared" si="64"/>
        <v>1</v>
      </c>
    </row>
    <row r="287" spans="1:14" ht="42" customHeight="1">
      <c r="A287" s="47" t="s">
        <v>659</v>
      </c>
      <c r="B287" s="55" t="s">
        <v>101</v>
      </c>
      <c r="C287" s="56" t="s">
        <v>497</v>
      </c>
      <c r="D287" s="56"/>
      <c r="E287" s="83">
        <f>E288</f>
        <v>1500</v>
      </c>
      <c r="F287" s="83">
        <f t="shared" ref="F287:G287" si="69">F288</f>
        <v>0</v>
      </c>
      <c r="G287" s="83">
        <f t="shared" si="69"/>
        <v>600</v>
      </c>
      <c r="H287" s="83">
        <f t="shared" si="68"/>
        <v>2100</v>
      </c>
      <c r="I287" s="83">
        <f>I288</f>
        <v>1000</v>
      </c>
      <c r="J287" s="83">
        <f t="shared" si="66"/>
        <v>3100</v>
      </c>
      <c r="K287" s="83"/>
      <c r="L287" s="83">
        <f t="shared" si="63"/>
        <v>3100</v>
      </c>
      <c r="M287" s="83">
        <f>M288</f>
        <v>-1000</v>
      </c>
      <c r="N287" s="83">
        <f t="shared" si="64"/>
        <v>2100</v>
      </c>
    </row>
    <row r="288" spans="1:14" ht="32.25" customHeight="1">
      <c r="A288" s="49" t="s">
        <v>205</v>
      </c>
      <c r="B288" s="57" t="s">
        <v>101</v>
      </c>
      <c r="C288" s="58" t="s">
        <v>497</v>
      </c>
      <c r="D288" s="58" t="s">
        <v>528</v>
      </c>
      <c r="E288" s="59">
        <v>1500</v>
      </c>
      <c r="F288" s="59"/>
      <c r="G288" s="59">
        <v>600</v>
      </c>
      <c r="H288" s="83">
        <f t="shared" si="68"/>
        <v>2100</v>
      </c>
      <c r="I288" s="59">
        <v>1000</v>
      </c>
      <c r="J288" s="83">
        <f t="shared" si="66"/>
        <v>3100</v>
      </c>
      <c r="K288" s="59"/>
      <c r="L288" s="83">
        <f t="shared" si="63"/>
        <v>3100</v>
      </c>
      <c r="M288" s="59">
        <v>-1000</v>
      </c>
      <c r="N288" s="83">
        <f t="shared" si="64"/>
        <v>2100</v>
      </c>
    </row>
    <row r="289" spans="1:14" ht="32.25" customHeight="1">
      <c r="A289" s="196" t="s">
        <v>141</v>
      </c>
      <c r="B289" s="56" t="s">
        <v>102</v>
      </c>
      <c r="C289" s="58"/>
      <c r="D289" s="58"/>
      <c r="E289" s="83">
        <f>E290+E293+E300</f>
        <v>8909.4</v>
      </c>
      <c r="F289" s="83">
        <f>F290+F293+F300</f>
        <v>0</v>
      </c>
      <c r="G289" s="83">
        <f t="shared" ref="G289" si="70">G290+G293+G300</f>
        <v>0</v>
      </c>
      <c r="H289" s="83">
        <f t="shared" si="68"/>
        <v>8909.4</v>
      </c>
      <c r="I289" s="83">
        <f>I293</f>
        <v>40</v>
      </c>
      <c r="J289" s="83">
        <f t="shared" si="66"/>
        <v>8949.4</v>
      </c>
      <c r="K289" s="83"/>
      <c r="L289" s="83">
        <f t="shared" si="63"/>
        <v>8949.4</v>
      </c>
      <c r="M289" s="83">
        <f>M293</f>
        <v>58.6</v>
      </c>
      <c r="N289" s="83">
        <f t="shared" si="64"/>
        <v>9008</v>
      </c>
    </row>
    <row r="290" spans="1:14" ht="32.25" customHeight="1">
      <c r="A290" s="47" t="s">
        <v>534</v>
      </c>
      <c r="B290" s="56" t="s">
        <v>102</v>
      </c>
      <c r="C290" s="56" t="s">
        <v>535</v>
      </c>
      <c r="D290" s="56"/>
      <c r="E290" s="83">
        <f>E291</f>
        <v>5934</v>
      </c>
      <c r="F290" s="83">
        <f t="shared" ref="F290:G290" si="71">F291</f>
        <v>0</v>
      </c>
      <c r="G290" s="83">
        <f t="shared" si="71"/>
        <v>0</v>
      </c>
      <c r="H290" s="83">
        <f t="shared" si="68"/>
        <v>5934</v>
      </c>
      <c r="I290" s="83"/>
      <c r="J290" s="83">
        <f t="shared" si="66"/>
        <v>5934</v>
      </c>
      <c r="K290" s="83"/>
      <c r="L290" s="83">
        <f t="shared" si="63"/>
        <v>5934</v>
      </c>
      <c r="M290" s="83"/>
      <c r="N290" s="83">
        <f t="shared" si="64"/>
        <v>5934</v>
      </c>
    </row>
    <row r="291" spans="1:14" ht="32.25" customHeight="1">
      <c r="A291" s="49" t="s">
        <v>536</v>
      </c>
      <c r="B291" s="58" t="s">
        <v>102</v>
      </c>
      <c r="C291" s="58" t="s">
        <v>535</v>
      </c>
      <c r="D291" s="58"/>
      <c r="E291" s="59">
        <f>E292</f>
        <v>5934</v>
      </c>
      <c r="F291" s="59">
        <f t="shared" ref="F291:G291" si="72">F292</f>
        <v>0</v>
      </c>
      <c r="G291" s="59">
        <f t="shared" si="72"/>
        <v>0</v>
      </c>
      <c r="H291" s="83">
        <f t="shared" si="68"/>
        <v>5934</v>
      </c>
      <c r="I291" s="59"/>
      <c r="J291" s="83">
        <f t="shared" si="66"/>
        <v>5934</v>
      </c>
      <c r="K291" s="59"/>
      <c r="L291" s="83">
        <f t="shared" si="63"/>
        <v>5934</v>
      </c>
      <c r="M291" s="59"/>
      <c r="N291" s="83">
        <f t="shared" si="64"/>
        <v>5934</v>
      </c>
    </row>
    <row r="292" spans="1:14" ht="32.25" customHeight="1">
      <c r="A292" s="49" t="s">
        <v>144</v>
      </c>
      <c r="B292" s="58" t="s">
        <v>102</v>
      </c>
      <c r="C292" s="58" t="s">
        <v>535</v>
      </c>
      <c r="D292" s="58" t="s">
        <v>520</v>
      </c>
      <c r="E292" s="59">
        <v>5934</v>
      </c>
      <c r="F292" s="59"/>
      <c r="G292" s="59"/>
      <c r="H292" s="83">
        <f t="shared" si="68"/>
        <v>5934</v>
      </c>
      <c r="I292" s="59"/>
      <c r="J292" s="83">
        <f t="shared" si="66"/>
        <v>5934</v>
      </c>
      <c r="K292" s="59"/>
      <c r="L292" s="83">
        <f t="shared" si="63"/>
        <v>5934</v>
      </c>
      <c r="M292" s="59"/>
      <c r="N292" s="83">
        <f t="shared" si="64"/>
        <v>5934</v>
      </c>
    </row>
    <row r="293" spans="1:14" ht="30" customHeight="1">
      <c r="A293" s="47" t="s">
        <v>266</v>
      </c>
      <c r="B293" s="56" t="s">
        <v>102</v>
      </c>
      <c r="C293" s="56" t="s">
        <v>224</v>
      </c>
      <c r="D293" s="56"/>
      <c r="E293" s="83">
        <f>SUM(E294)</f>
        <v>1716</v>
      </c>
      <c r="F293" s="83"/>
      <c r="G293" s="83"/>
      <c r="H293" s="83">
        <f t="shared" si="68"/>
        <v>1716</v>
      </c>
      <c r="I293" s="59">
        <v>40</v>
      </c>
      <c r="J293" s="83">
        <f t="shared" si="66"/>
        <v>1756</v>
      </c>
      <c r="K293" s="59"/>
      <c r="L293" s="83">
        <f t="shared" si="63"/>
        <v>1756</v>
      </c>
      <c r="M293" s="59">
        <f>M294</f>
        <v>58.6</v>
      </c>
      <c r="N293" s="83">
        <f t="shared" si="64"/>
        <v>1814.6</v>
      </c>
    </row>
    <row r="294" spans="1:14" ht="36" customHeight="1">
      <c r="A294" s="65" t="s">
        <v>202</v>
      </c>
      <c r="B294" s="58" t="s">
        <v>102</v>
      </c>
      <c r="C294" s="58" t="s">
        <v>351</v>
      </c>
      <c r="D294" s="58"/>
      <c r="E294" s="59">
        <f>SUM(E295,E298)</f>
        <v>1716</v>
      </c>
      <c r="F294" s="59"/>
      <c r="G294" s="59"/>
      <c r="H294" s="83">
        <f t="shared" si="68"/>
        <v>1716</v>
      </c>
      <c r="I294" s="59">
        <v>40</v>
      </c>
      <c r="J294" s="83">
        <f t="shared" si="66"/>
        <v>1756</v>
      </c>
      <c r="K294" s="59"/>
      <c r="L294" s="83">
        <f t="shared" si="63"/>
        <v>1756</v>
      </c>
      <c r="M294" s="59">
        <f>M297+M299</f>
        <v>58.6</v>
      </c>
      <c r="N294" s="83">
        <f t="shared" si="64"/>
        <v>1814.6</v>
      </c>
    </row>
    <row r="295" spans="1:14" ht="40.5" customHeight="1">
      <c r="A295" s="48" t="s">
        <v>190</v>
      </c>
      <c r="B295" s="58" t="s">
        <v>102</v>
      </c>
      <c r="C295" s="58" t="s">
        <v>352</v>
      </c>
      <c r="D295" s="58"/>
      <c r="E295" s="59">
        <f>SUM(E296)</f>
        <v>1701</v>
      </c>
      <c r="F295" s="59"/>
      <c r="G295" s="59"/>
      <c r="H295" s="83">
        <f t="shared" si="68"/>
        <v>1701</v>
      </c>
      <c r="I295" s="59">
        <v>40</v>
      </c>
      <c r="J295" s="83">
        <f t="shared" si="66"/>
        <v>1741</v>
      </c>
      <c r="K295" s="59"/>
      <c r="L295" s="83">
        <f t="shared" si="63"/>
        <v>1741</v>
      </c>
      <c r="M295" s="59"/>
      <c r="N295" s="83">
        <f t="shared" si="64"/>
        <v>1741</v>
      </c>
    </row>
    <row r="296" spans="1:14" ht="29.25" customHeight="1">
      <c r="A296" s="48" t="s">
        <v>192</v>
      </c>
      <c r="B296" s="58" t="s">
        <v>102</v>
      </c>
      <c r="C296" s="58" t="s">
        <v>352</v>
      </c>
      <c r="D296" s="58" t="s">
        <v>191</v>
      </c>
      <c r="E296" s="59">
        <v>1701</v>
      </c>
      <c r="F296" s="59"/>
      <c r="G296" s="59"/>
      <c r="H296" s="83">
        <f t="shared" si="68"/>
        <v>1701</v>
      </c>
      <c r="I296" s="59">
        <v>40</v>
      </c>
      <c r="J296" s="83">
        <f t="shared" si="66"/>
        <v>1741</v>
      </c>
      <c r="K296" s="59"/>
      <c r="L296" s="83">
        <f t="shared" si="63"/>
        <v>1741</v>
      </c>
      <c r="M296" s="59"/>
      <c r="N296" s="83">
        <f t="shared" si="64"/>
        <v>1741</v>
      </c>
    </row>
    <row r="297" spans="1:14" ht="29.25" customHeight="1">
      <c r="A297" s="48" t="s">
        <v>804</v>
      </c>
      <c r="B297" s="58" t="s">
        <v>102</v>
      </c>
      <c r="C297" s="58" t="s">
        <v>810</v>
      </c>
      <c r="D297" s="58" t="s">
        <v>191</v>
      </c>
      <c r="E297" s="59"/>
      <c r="F297" s="59"/>
      <c r="G297" s="59"/>
      <c r="H297" s="83"/>
      <c r="I297" s="59"/>
      <c r="J297" s="83"/>
      <c r="K297" s="59"/>
      <c r="L297" s="83"/>
      <c r="M297" s="59">
        <v>59.6</v>
      </c>
      <c r="N297" s="83">
        <f t="shared" si="64"/>
        <v>59.6</v>
      </c>
    </row>
    <row r="298" spans="1:14" ht="38.25" customHeight="1">
      <c r="A298" s="48" t="s">
        <v>172</v>
      </c>
      <c r="B298" s="58" t="s">
        <v>102</v>
      </c>
      <c r="C298" s="58" t="s">
        <v>353</v>
      </c>
      <c r="D298" s="58"/>
      <c r="E298" s="59">
        <f>SUM(E299)</f>
        <v>15</v>
      </c>
      <c r="F298" s="59"/>
      <c r="G298" s="59"/>
      <c r="H298" s="83">
        <f t="shared" si="68"/>
        <v>15</v>
      </c>
      <c r="I298" s="59"/>
      <c r="J298" s="83">
        <f t="shared" si="66"/>
        <v>15</v>
      </c>
      <c r="K298" s="59"/>
      <c r="L298" s="83">
        <f t="shared" si="63"/>
        <v>15</v>
      </c>
      <c r="M298" s="59"/>
      <c r="N298" s="83">
        <f t="shared" si="64"/>
        <v>15</v>
      </c>
    </row>
    <row r="299" spans="1:14" ht="29.25" customHeight="1">
      <c r="A299" s="48" t="s">
        <v>188</v>
      </c>
      <c r="B299" s="58" t="s">
        <v>102</v>
      </c>
      <c r="C299" s="58" t="s">
        <v>353</v>
      </c>
      <c r="D299" s="58" t="s">
        <v>187</v>
      </c>
      <c r="E299" s="59">
        <v>15</v>
      </c>
      <c r="F299" s="59"/>
      <c r="G299" s="59"/>
      <c r="H299" s="83">
        <f t="shared" si="68"/>
        <v>15</v>
      </c>
      <c r="I299" s="59"/>
      <c r="J299" s="83">
        <f t="shared" si="66"/>
        <v>15</v>
      </c>
      <c r="K299" s="59"/>
      <c r="L299" s="83">
        <f t="shared" si="63"/>
        <v>15</v>
      </c>
      <c r="M299" s="59">
        <v>-1</v>
      </c>
      <c r="N299" s="83">
        <f t="shared" si="64"/>
        <v>14</v>
      </c>
    </row>
    <row r="300" spans="1:14" ht="28.5" customHeight="1">
      <c r="A300" s="51" t="s">
        <v>676</v>
      </c>
      <c r="B300" s="56" t="s">
        <v>102</v>
      </c>
      <c r="C300" s="56" t="s">
        <v>591</v>
      </c>
      <c r="D300" s="56"/>
      <c r="E300" s="83">
        <f>E301+E302</f>
        <v>1259.4000000000001</v>
      </c>
      <c r="F300" s="83"/>
      <c r="G300" s="59"/>
      <c r="H300" s="83">
        <f t="shared" si="68"/>
        <v>1259.4000000000001</v>
      </c>
      <c r="I300" s="59"/>
      <c r="J300" s="83">
        <f t="shared" si="66"/>
        <v>1259.4000000000001</v>
      </c>
      <c r="K300" s="59"/>
      <c r="L300" s="83">
        <f t="shared" si="63"/>
        <v>1259.4000000000001</v>
      </c>
      <c r="M300" s="59"/>
      <c r="N300" s="83">
        <f t="shared" si="64"/>
        <v>1259.4000000000001</v>
      </c>
    </row>
    <row r="301" spans="1:14" ht="48.75" customHeight="1">
      <c r="A301" s="48" t="s">
        <v>593</v>
      </c>
      <c r="B301" s="58" t="s">
        <v>102</v>
      </c>
      <c r="C301" s="58" t="s">
        <v>590</v>
      </c>
      <c r="D301" s="58" t="s">
        <v>187</v>
      </c>
      <c r="E301" s="59">
        <v>1258.4000000000001</v>
      </c>
      <c r="F301" s="59"/>
      <c r="G301" s="59"/>
      <c r="H301" s="83">
        <f t="shared" si="68"/>
        <v>1258.4000000000001</v>
      </c>
      <c r="I301" s="59"/>
      <c r="J301" s="83">
        <f t="shared" si="66"/>
        <v>1258.4000000000001</v>
      </c>
      <c r="K301" s="59"/>
      <c r="L301" s="83">
        <f t="shared" si="63"/>
        <v>1258.4000000000001</v>
      </c>
      <c r="M301" s="59"/>
      <c r="N301" s="83">
        <f t="shared" si="64"/>
        <v>1258.4000000000001</v>
      </c>
    </row>
    <row r="302" spans="1:14" ht="32.25" customHeight="1">
      <c r="A302" s="48" t="s">
        <v>594</v>
      </c>
      <c r="B302" s="58" t="s">
        <v>102</v>
      </c>
      <c r="C302" s="58" t="s">
        <v>592</v>
      </c>
      <c r="D302" s="58" t="s">
        <v>187</v>
      </c>
      <c r="E302" s="59">
        <v>1</v>
      </c>
      <c r="F302" s="59"/>
      <c r="G302" s="59"/>
      <c r="H302" s="83">
        <f t="shared" si="68"/>
        <v>1</v>
      </c>
      <c r="I302" s="59"/>
      <c r="J302" s="83">
        <f t="shared" si="66"/>
        <v>1</v>
      </c>
      <c r="K302" s="59"/>
      <c r="L302" s="83">
        <f t="shared" si="63"/>
        <v>1</v>
      </c>
      <c r="M302" s="59"/>
      <c r="N302" s="83">
        <f t="shared" si="64"/>
        <v>1</v>
      </c>
    </row>
    <row r="303" spans="1:14" ht="25.5" customHeight="1">
      <c r="A303" s="47" t="s">
        <v>116</v>
      </c>
      <c r="B303" s="56" t="s">
        <v>215</v>
      </c>
      <c r="C303" s="56"/>
      <c r="D303" s="56"/>
      <c r="E303" s="83">
        <f>SUM(E304,E309,E330,E336)</f>
        <v>19876.2</v>
      </c>
      <c r="F303" s="83">
        <f>SUM(F304,F309,F330,F336)</f>
        <v>0</v>
      </c>
      <c r="G303" s="83">
        <f>SUM(G304,G309,G330,G336)</f>
        <v>1700</v>
      </c>
      <c r="H303" s="83">
        <f t="shared" si="68"/>
        <v>21576.2</v>
      </c>
      <c r="I303" s="83"/>
      <c r="J303" s="83">
        <f t="shared" si="66"/>
        <v>21576.2</v>
      </c>
      <c r="K303" s="83">
        <f>K309</f>
        <v>16638.3</v>
      </c>
      <c r="L303" s="83">
        <f t="shared" si="63"/>
        <v>38214.5</v>
      </c>
      <c r="M303" s="83">
        <f>M316</f>
        <v>1011</v>
      </c>
      <c r="N303" s="83">
        <f t="shared" si="64"/>
        <v>39225.5</v>
      </c>
    </row>
    <row r="304" spans="1:14" ht="33.75" hidden="1" customHeight="1">
      <c r="A304" s="196" t="s">
        <v>651</v>
      </c>
      <c r="B304" s="56" t="s">
        <v>305</v>
      </c>
      <c r="C304" s="56"/>
      <c r="D304" s="56"/>
      <c r="E304" s="83">
        <f>SUM(E305)</f>
        <v>7300</v>
      </c>
      <c r="F304" s="83"/>
      <c r="G304" s="83"/>
      <c r="H304" s="83">
        <f t="shared" si="68"/>
        <v>7300</v>
      </c>
      <c r="I304" s="83"/>
      <c r="J304" s="83">
        <f t="shared" si="66"/>
        <v>7300</v>
      </c>
      <c r="K304" s="83"/>
      <c r="L304" s="83">
        <f t="shared" si="63"/>
        <v>7300</v>
      </c>
      <c r="M304" s="83"/>
      <c r="N304" s="83">
        <f t="shared" si="64"/>
        <v>7300</v>
      </c>
    </row>
    <row r="305" spans="1:14" s="3" customFormat="1" ht="28.5" hidden="1" customHeight="1">
      <c r="A305" s="47" t="s">
        <v>213</v>
      </c>
      <c r="B305" s="56" t="s">
        <v>305</v>
      </c>
      <c r="C305" s="56"/>
      <c r="D305" s="56"/>
      <c r="E305" s="83">
        <f>SUM(E306)</f>
        <v>7300</v>
      </c>
      <c r="F305" s="83"/>
      <c r="G305" s="83"/>
      <c r="H305" s="83">
        <f t="shared" si="68"/>
        <v>7300</v>
      </c>
      <c r="I305" s="83"/>
      <c r="J305" s="83">
        <f t="shared" si="66"/>
        <v>7300</v>
      </c>
      <c r="K305" s="83"/>
      <c r="L305" s="83">
        <f t="shared" si="63"/>
        <v>7300</v>
      </c>
      <c r="M305" s="83"/>
      <c r="N305" s="83">
        <f t="shared" si="64"/>
        <v>7300</v>
      </c>
    </row>
    <row r="306" spans="1:14" s="3" customFormat="1" ht="36.75" hidden="1" customHeight="1">
      <c r="A306" s="65" t="s">
        <v>468</v>
      </c>
      <c r="B306" s="56" t="s">
        <v>305</v>
      </c>
      <c r="C306" s="58" t="s">
        <v>467</v>
      </c>
      <c r="D306" s="56"/>
      <c r="E306" s="83">
        <f>SUM(E307)</f>
        <v>7300</v>
      </c>
      <c r="F306" s="83"/>
      <c r="G306" s="83"/>
      <c r="H306" s="83">
        <f t="shared" si="68"/>
        <v>7300</v>
      </c>
      <c r="I306" s="83"/>
      <c r="J306" s="83">
        <f t="shared" si="66"/>
        <v>7300</v>
      </c>
      <c r="K306" s="83"/>
      <c r="L306" s="83">
        <f t="shared" si="63"/>
        <v>7300</v>
      </c>
      <c r="M306" s="83"/>
      <c r="N306" s="83">
        <f t="shared" si="64"/>
        <v>7300</v>
      </c>
    </row>
    <row r="307" spans="1:14" ht="30.75" hidden="1" customHeight="1">
      <c r="A307" s="48" t="s">
        <v>274</v>
      </c>
      <c r="B307" s="58" t="s">
        <v>305</v>
      </c>
      <c r="C307" s="58" t="s">
        <v>466</v>
      </c>
      <c r="D307" s="58"/>
      <c r="E307" s="59">
        <f>SUM(E308)</f>
        <v>7300</v>
      </c>
      <c r="F307" s="59"/>
      <c r="G307" s="59"/>
      <c r="H307" s="83">
        <f t="shared" si="68"/>
        <v>7300</v>
      </c>
      <c r="I307" s="59"/>
      <c r="J307" s="83">
        <f t="shared" si="66"/>
        <v>7300</v>
      </c>
      <c r="K307" s="59"/>
      <c r="L307" s="83">
        <f t="shared" si="63"/>
        <v>7300</v>
      </c>
      <c r="M307" s="59"/>
      <c r="N307" s="83">
        <f t="shared" si="64"/>
        <v>7300</v>
      </c>
    </row>
    <row r="308" spans="1:14" ht="22.5" hidden="1" customHeight="1">
      <c r="A308" s="48" t="s">
        <v>147</v>
      </c>
      <c r="B308" s="58" t="s">
        <v>305</v>
      </c>
      <c r="C308" s="58" t="s">
        <v>466</v>
      </c>
      <c r="D308" s="58" t="s">
        <v>533</v>
      </c>
      <c r="E308" s="59">
        <v>7300</v>
      </c>
      <c r="F308" s="59"/>
      <c r="G308" s="59"/>
      <c r="H308" s="83">
        <f t="shared" si="68"/>
        <v>7300</v>
      </c>
      <c r="I308" s="59"/>
      <c r="J308" s="83">
        <f t="shared" si="66"/>
        <v>7300</v>
      </c>
      <c r="K308" s="59"/>
      <c r="L308" s="83">
        <f t="shared" si="63"/>
        <v>7300</v>
      </c>
      <c r="M308" s="59"/>
      <c r="N308" s="83">
        <f t="shared" si="64"/>
        <v>7300</v>
      </c>
    </row>
    <row r="309" spans="1:14" ht="34.5" customHeight="1">
      <c r="A309" s="47" t="s">
        <v>108</v>
      </c>
      <c r="B309" s="56" t="s">
        <v>97</v>
      </c>
      <c r="C309" s="56"/>
      <c r="D309" s="56"/>
      <c r="E309" s="83">
        <f>SUM(E310,E316)</f>
        <v>5376.2</v>
      </c>
      <c r="F309" s="83">
        <f t="shared" ref="F309:G309" si="73">SUM(F310,F316)</f>
        <v>0</v>
      </c>
      <c r="G309" s="83">
        <f t="shared" si="73"/>
        <v>1700</v>
      </c>
      <c r="H309" s="83">
        <f t="shared" si="68"/>
        <v>7076.2</v>
      </c>
      <c r="I309" s="83"/>
      <c r="J309" s="83">
        <f t="shared" si="66"/>
        <v>7076.2</v>
      </c>
      <c r="K309" s="83">
        <f>K310</f>
        <v>16638.3</v>
      </c>
      <c r="L309" s="83">
        <f t="shared" si="63"/>
        <v>23714.5</v>
      </c>
      <c r="M309" s="83">
        <f>M316</f>
        <v>1011</v>
      </c>
      <c r="N309" s="83">
        <f t="shared" si="64"/>
        <v>24725.5</v>
      </c>
    </row>
    <row r="310" spans="1:14" ht="38.25" customHeight="1">
      <c r="A310" s="47" t="s">
        <v>743</v>
      </c>
      <c r="B310" s="56" t="s">
        <v>97</v>
      </c>
      <c r="C310" s="56" t="s">
        <v>354</v>
      </c>
      <c r="D310" s="56"/>
      <c r="E310" s="83">
        <f>E311</f>
        <v>3500</v>
      </c>
      <c r="F310" s="83">
        <f t="shared" ref="F310:G310" si="74">F311</f>
        <v>0</v>
      </c>
      <c r="G310" s="83">
        <f t="shared" si="74"/>
        <v>1700</v>
      </c>
      <c r="H310" s="83">
        <f t="shared" si="68"/>
        <v>5200</v>
      </c>
      <c r="I310" s="83"/>
      <c r="J310" s="83">
        <f t="shared" si="66"/>
        <v>5200</v>
      </c>
      <c r="K310" s="83">
        <f>K311</f>
        <v>16638.3</v>
      </c>
      <c r="L310" s="83">
        <f t="shared" si="63"/>
        <v>21838.3</v>
      </c>
      <c r="M310" s="83"/>
      <c r="N310" s="83">
        <f t="shared" si="64"/>
        <v>21838.3</v>
      </c>
    </row>
    <row r="311" spans="1:14" ht="36.75" customHeight="1">
      <c r="A311" s="48" t="s">
        <v>377</v>
      </c>
      <c r="B311" s="58" t="s">
        <v>97</v>
      </c>
      <c r="C311" s="58" t="s">
        <v>414</v>
      </c>
      <c r="D311" s="56"/>
      <c r="E311" s="83">
        <f>SUM(E312)+E314</f>
        <v>3500</v>
      </c>
      <c r="F311" s="83">
        <f t="shared" ref="F311:G311" si="75">SUM(F312)+F314</f>
        <v>0</v>
      </c>
      <c r="G311" s="83">
        <f t="shared" si="75"/>
        <v>1700</v>
      </c>
      <c r="H311" s="83">
        <f t="shared" si="68"/>
        <v>5200</v>
      </c>
      <c r="I311" s="83"/>
      <c r="J311" s="83">
        <f t="shared" si="66"/>
        <v>5200</v>
      </c>
      <c r="K311" s="83">
        <f>K314</f>
        <v>16638.3</v>
      </c>
      <c r="L311" s="83">
        <f t="shared" si="63"/>
        <v>21838.3</v>
      </c>
      <c r="M311" s="83"/>
      <c r="N311" s="83">
        <f t="shared" si="64"/>
        <v>21838.3</v>
      </c>
    </row>
    <row r="312" spans="1:14" ht="36.75" customHeight="1">
      <c r="A312" s="48" t="s">
        <v>13</v>
      </c>
      <c r="B312" s="58" t="s">
        <v>97</v>
      </c>
      <c r="C312" s="58" t="s">
        <v>544</v>
      </c>
      <c r="D312" s="56"/>
      <c r="E312" s="83">
        <f>SUM(E313)</f>
        <v>3500</v>
      </c>
      <c r="F312" s="83">
        <f t="shared" ref="F312:G312" si="76">SUM(F313)</f>
        <v>0</v>
      </c>
      <c r="G312" s="83">
        <f t="shared" si="76"/>
        <v>1700</v>
      </c>
      <c r="H312" s="83">
        <f t="shared" si="68"/>
        <v>5200</v>
      </c>
      <c r="I312" s="83"/>
      <c r="J312" s="83">
        <f t="shared" si="66"/>
        <v>5200</v>
      </c>
      <c r="K312" s="83"/>
      <c r="L312" s="83">
        <f t="shared" si="63"/>
        <v>5200</v>
      </c>
      <c r="M312" s="83"/>
      <c r="N312" s="83">
        <f t="shared" si="64"/>
        <v>5200</v>
      </c>
    </row>
    <row r="313" spans="1:14" s="3" customFormat="1" ht="31.5" customHeight="1">
      <c r="A313" s="49" t="s">
        <v>150</v>
      </c>
      <c r="B313" s="58" t="s">
        <v>97</v>
      </c>
      <c r="C313" s="58" t="s">
        <v>544</v>
      </c>
      <c r="D313" s="58" t="s">
        <v>148</v>
      </c>
      <c r="E313" s="59">
        <v>3500</v>
      </c>
      <c r="F313" s="59"/>
      <c r="G313" s="59">
        <v>1700</v>
      </c>
      <c r="H313" s="83">
        <f t="shared" si="68"/>
        <v>5200</v>
      </c>
      <c r="I313" s="59"/>
      <c r="J313" s="83">
        <f t="shared" si="66"/>
        <v>5200</v>
      </c>
      <c r="K313" s="59"/>
      <c r="L313" s="83">
        <f t="shared" si="63"/>
        <v>5200</v>
      </c>
      <c r="M313" s="59"/>
      <c r="N313" s="83">
        <f t="shared" si="64"/>
        <v>5200</v>
      </c>
    </row>
    <row r="314" spans="1:14" s="3" customFormat="1" ht="31.5" customHeight="1">
      <c r="A314" s="65" t="s">
        <v>532</v>
      </c>
      <c r="B314" s="57" t="s">
        <v>97</v>
      </c>
      <c r="C314" s="58" t="s">
        <v>613</v>
      </c>
      <c r="D314" s="58"/>
      <c r="E314" s="59">
        <f>E315</f>
        <v>0</v>
      </c>
      <c r="F314" s="59"/>
      <c r="G314" s="59"/>
      <c r="H314" s="83">
        <f t="shared" si="68"/>
        <v>0</v>
      </c>
      <c r="I314" s="59"/>
      <c r="J314" s="83">
        <f t="shared" si="66"/>
        <v>0</v>
      </c>
      <c r="K314" s="59">
        <f>K315</f>
        <v>16638.3</v>
      </c>
      <c r="L314" s="83">
        <f t="shared" si="63"/>
        <v>16638.3</v>
      </c>
      <c r="M314" s="59"/>
      <c r="N314" s="83">
        <f t="shared" si="64"/>
        <v>16638.3</v>
      </c>
    </row>
    <row r="315" spans="1:14" s="3" customFormat="1" ht="31.5" customHeight="1">
      <c r="A315" s="49" t="s">
        <v>150</v>
      </c>
      <c r="B315" s="57" t="s">
        <v>97</v>
      </c>
      <c r="C315" s="58" t="s">
        <v>613</v>
      </c>
      <c r="D315" s="58" t="s">
        <v>148</v>
      </c>
      <c r="E315" s="59">
        <v>0</v>
      </c>
      <c r="F315" s="59"/>
      <c r="G315" s="59"/>
      <c r="H315" s="83">
        <f t="shared" si="68"/>
        <v>0</v>
      </c>
      <c r="I315" s="59"/>
      <c r="J315" s="83">
        <f t="shared" si="66"/>
        <v>0</v>
      </c>
      <c r="K315" s="59">
        <v>16638.3</v>
      </c>
      <c r="L315" s="83">
        <f t="shared" si="63"/>
        <v>16638.3</v>
      </c>
      <c r="M315" s="59"/>
      <c r="N315" s="83">
        <f t="shared" si="64"/>
        <v>16638.3</v>
      </c>
    </row>
    <row r="316" spans="1:14" s="3" customFormat="1" ht="38.25" customHeight="1">
      <c r="A316" s="196" t="s">
        <v>677</v>
      </c>
      <c r="B316" s="56" t="s">
        <v>97</v>
      </c>
      <c r="C316" s="56" t="s">
        <v>261</v>
      </c>
      <c r="D316" s="56"/>
      <c r="E316" s="83">
        <f>SUM(E317)</f>
        <v>1876.2</v>
      </c>
      <c r="F316" s="83"/>
      <c r="G316" s="83"/>
      <c r="H316" s="83">
        <f t="shared" si="68"/>
        <v>1876.2</v>
      </c>
      <c r="I316" s="83"/>
      <c r="J316" s="83">
        <f t="shared" si="66"/>
        <v>1876.2</v>
      </c>
      <c r="K316" s="83"/>
      <c r="L316" s="83">
        <f t="shared" si="63"/>
        <v>1876.2</v>
      </c>
      <c r="M316" s="83">
        <f>M317</f>
        <v>1011</v>
      </c>
      <c r="N316" s="83">
        <f t="shared" si="64"/>
        <v>2887.2</v>
      </c>
    </row>
    <row r="317" spans="1:14" s="3" customFormat="1" ht="25.5" customHeight="1">
      <c r="A317" s="199" t="s">
        <v>12</v>
      </c>
      <c r="B317" s="58" t="s">
        <v>97</v>
      </c>
      <c r="C317" s="58" t="s">
        <v>355</v>
      </c>
      <c r="D317" s="58"/>
      <c r="E317" s="59">
        <f>SUM(E319)</f>
        <v>1876.2</v>
      </c>
      <c r="F317" s="59"/>
      <c r="G317" s="59"/>
      <c r="H317" s="83">
        <f t="shared" si="68"/>
        <v>1876.2</v>
      </c>
      <c r="I317" s="59"/>
      <c r="J317" s="83">
        <f t="shared" si="66"/>
        <v>1876.2</v>
      </c>
      <c r="K317" s="59"/>
      <c r="L317" s="83">
        <f t="shared" si="63"/>
        <v>1876.2</v>
      </c>
      <c r="M317" s="59">
        <f>M318</f>
        <v>1011</v>
      </c>
      <c r="N317" s="83">
        <f t="shared" si="64"/>
        <v>2887.2</v>
      </c>
    </row>
    <row r="318" spans="1:14" s="3" customFormat="1" ht="29.25" customHeight="1">
      <c r="A318" s="65" t="s">
        <v>421</v>
      </c>
      <c r="B318" s="58" t="s">
        <v>97</v>
      </c>
      <c r="C318" s="58" t="s">
        <v>422</v>
      </c>
      <c r="D318" s="58"/>
      <c r="E318" s="59">
        <f>E319</f>
        <v>1876.2</v>
      </c>
      <c r="F318" s="59"/>
      <c r="G318" s="59"/>
      <c r="H318" s="83">
        <f t="shared" si="68"/>
        <v>1876.2</v>
      </c>
      <c r="I318" s="59"/>
      <c r="J318" s="83">
        <f t="shared" si="66"/>
        <v>1876.2</v>
      </c>
      <c r="K318" s="59"/>
      <c r="L318" s="83">
        <f t="shared" si="63"/>
        <v>1876.2</v>
      </c>
      <c r="M318" s="59">
        <f>M319</f>
        <v>1011</v>
      </c>
      <c r="N318" s="83">
        <f t="shared" si="64"/>
        <v>2887.2</v>
      </c>
    </row>
    <row r="319" spans="1:14" ht="54" customHeight="1">
      <c r="A319" s="48" t="s">
        <v>3</v>
      </c>
      <c r="B319" s="58" t="s">
        <v>97</v>
      </c>
      <c r="C319" s="58" t="s">
        <v>423</v>
      </c>
      <c r="D319" s="58"/>
      <c r="E319" s="59">
        <f>SUM(E320)</f>
        <v>1876.2</v>
      </c>
      <c r="F319" s="59"/>
      <c r="G319" s="59"/>
      <c r="H319" s="83">
        <f t="shared" si="68"/>
        <v>1876.2</v>
      </c>
      <c r="I319" s="59"/>
      <c r="J319" s="83">
        <f t="shared" si="66"/>
        <v>1876.2</v>
      </c>
      <c r="K319" s="59"/>
      <c r="L319" s="83">
        <f t="shared" si="63"/>
        <v>1876.2</v>
      </c>
      <c r="M319" s="59">
        <f>M320</f>
        <v>1011</v>
      </c>
      <c r="N319" s="83">
        <f t="shared" si="64"/>
        <v>2887.2</v>
      </c>
    </row>
    <row r="320" spans="1:14" s="3" customFormat="1" ht="27" customHeight="1">
      <c r="A320" s="48" t="s">
        <v>144</v>
      </c>
      <c r="B320" s="58" t="s">
        <v>97</v>
      </c>
      <c r="C320" s="58" t="s">
        <v>423</v>
      </c>
      <c r="D320" s="58" t="s">
        <v>520</v>
      </c>
      <c r="E320" s="59">
        <v>1876.2</v>
      </c>
      <c r="F320" s="59"/>
      <c r="G320" s="59"/>
      <c r="H320" s="83">
        <f t="shared" si="68"/>
        <v>1876.2</v>
      </c>
      <c r="I320" s="59"/>
      <c r="J320" s="83">
        <f t="shared" si="66"/>
        <v>1876.2</v>
      </c>
      <c r="K320" s="59"/>
      <c r="L320" s="83">
        <f t="shared" si="63"/>
        <v>1876.2</v>
      </c>
      <c r="M320" s="59">
        <v>1011</v>
      </c>
      <c r="N320" s="83">
        <f t="shared" si="64"/>
        <v>2887.2</v>
      </c>
    </row>
    <row r="321" spans="1:14" s="3" customFormat="1" ht="67.5" hidden="1" customHeight="1">
      <c r="A321" s="51"/>
      <c r="B321" s="56"/>
      <c r="C321" s="56"/>
      <c r="D321" s="58"/>
      <c r="E321" s="83"/>
      <c r="F321" s="83"/>
      <c r="G321" s="59"/>
      <c r="H321" s="83"/>
      <c r="I321" s="59"/>
      <c r="J321" s="83"/>
      <c r="K321" s="59"/>
      <c r="L321" s="83">
        <f t="shared" si="63"/>
        <v>0</v>
      </c>
      <c r="M321" s="59"/>
      <c r="N321" s="83">
        <f t="shared" si="64"/>
        <v>0</v>
      </c>
    </row>
    <row r="322" spans="1:14" s="8" customFormat="1" ht="47.25" hidden="1" customHeight="1">
      <c r="A322" s="196"/>
      <c r="B322" s="56"/>
      <c r="C322" s="56"/>
      <c r="D322" s="56"/>
      <c r="E322" s="83"/>
      <c r="F322" s="83"/>
      <c r="G322" s="83"/>
      <c r="H322" s="83"/>
      <c r="I322" s="83"/>
      <c r="J322" s="83"/>
      <c r="K322" s="83"/>
      <c r="L322" s="83">
        <f t="shared" si="63"/>
        <v>0</v>
      </c>
      <c r="M322" s="83"/>
      <c r="N322" s="83">
        <f t="shared" si="64"/>
        <v>0</v>
      </c>
    </row>
    <row r="323" spans="1:14" s="8" customFormat="1" ht="50.25" hidden="1" customHeight="1">
      <c r="A323" s="65"/>
      <c r="B323" s="58"/>
      <c r="C323" s="58"/>
      <c r="D323" s="56"/>
      <c r="E323" s="59"/>
      <c r="F323" s="59"/>
      <c r="G323" s="83"/>
      <c r="H323" s="83"/>
      <c r="I323" s="83"/>
      <c r="J323" s="83"/>
      <c r="K323" s="83"/>
      <c r="L323" s="83">
        <f t="shared" si="63"/>
        <v>0</v>
      </c>
      <c r="M323" s="83"/>
      <c r="N323" s="83">
        <f t="shared" si="64"/>
        <v>0</v>
      </c>
    </row>
    <row r="324" spans="1:14" s="3" customFormat="1" ht="45" hidden="1" customHeight="1">
      <c r="A324" s="49"/>
      <c r="B324" s="57"/>
      <c r="C324" s="58"/>
      <c r="D324" s="58"/>
      <c r="E324" s="59"/>
      <c r="F324" s="59"/>
      <c r="G324" s="59"/>
      <c r="H324" s="83"/>
      <c r="I324" s="59"/>
      <c r="J324" s="83"/>
      <c r="K324" s="59"/>
      <c r="L324" s="83">
        <f t="shared" si="63"/>
        <v>0</v>
      </c>
      <c r="M324" s="59"/>
      <c r="N324" s="83">
        <f t="shared" si="64"/>
        <v>0</v>
      </c>
    </row>
    <row r="325" spans="1:14" ht="34.5" hidden="1" customHeight="1">
      <c r="A325" s="49"/>
      <c r="B325" s="57"/>
      <c r="C325" s="58"/>
      <c r="D325" s="58"/>
      <c r="E325" s="59"/>
      <c r="F325" s="59"/>
      <c r="G325" s="59"/>
      <c r="H325" s="83"/>
      <c r="I325" s="59"/>
      <c r="J325" s="83"/>
      <c r="K325" s="59"/>
      <c r="L325" s="83">
        <f t="shared" si="63"/>
        <v>0</v>
      </c>
      <c r="M325" s="59"/>
      <c r="N325" s="83">
        <f t="shared" si="64"/>
        <v>0</v>
      </c>
    </row>
    <row r="326" spans="1:14" s="8" customFormat="1" ht="45" hidden="1" customHeight="1">
      <c r="A326" s="47"/>
      <c r="B326" s="56"/>
      <c r="C326" s="56"/>
      <c r="D326" s="58"/>
      <c r="E326" s="83"/>
      <c r="F326" s="83"/>
      <c r="G326" s="59"/>
      <c r="H326" s="83"/>
      <c r="I326" s="59"/>
      <c r="J326" s="83"/>
      <c r="K326" s="59"/>
      <c r="L326" s="83">
        <f t="shared" si="63"/>
        <v>0</v>
      </c>
      <c r="M326" s="59"/>
      <c r="N326" s="83">
        <f t="shared" si="64"/>
        <v>0</v>
      </c>
    </row>
    <row r="327" spans="1:14" ht="60.75" hidden="1" customHeight="1">
      <c r="A327" s="47"/>
      <c r="B327" s="58"/>
      <c r="C327" s="56"/>
      <c r="D327" s="58"/>
      <c r="E327" s="59"/>
      <c r="F327" s="59"/>
      <c r="G327" s="59"/>
      <c r="H327" s="83"/>
      <c r="I327" s="59"/>
      <c r="J327" s="83"/>
      <c r="K327" s="59"/>
      <c r="L327" s="83">
        <f t="shared" si="63"/>
        <v>0</v>
      </c>
      <c r="M327" s="59"/>
      <c r="N327" s="83">
        <f t="shared" si="64"/>
        <v>0</v>
      </c>
    </row>
    <row r="328" spans="1:14" ht="34.5" hidden="1" customHeight="1">
      <c r="A328" s="48"/>
      <c r="B328" s="58"/>
      <c r="C328" s="58"/>
      <c r="D328" s="58"/>
      <c r="E328" s="59"/>
      <c r="F328" s="59"/>
      <c r="G328" s="59"/>
      <c r="H328" s="83"/>
      <c r="I328" s="59"/>
      <c r="J328" s="83"/>
      <c r="K328" s="59"/>
      <c r="L328" s="83">
        <f t="shared" si="63"/>
        <v>0</v>
      </c>
      <c r="M328" s="59"/>
      <c r="N328" s="83">
        <f t="shared" si="64"/>
        <v>0</v>
      </c>
    </row>
    <row r="329" spans="1:14" ht="39" hidden="1" customHeight="1">
      <c r="A329" s="48"/>
      <c r="B329" s="58"/>
      <c r="C329" s="58"/>
      <c r="D329" s="58"/>
      <c r="E329" s="59"/>
      <c r="F329" s="59"/>
      <c r="G329" s="59"/>
      <c r="H329" s="83"/>
      <c r="I329" s="59"/>
      <c r="J329" s="83"/>
      <c r="K329" s="59"/>
      <c r="L329" s="83">
        <f t="shared" si="63"/>
        <v>0</v>
      </c>
      <c r="M329" s="59"/>
      <c r="N329" s="83">
        <f t="shared" si="64"/>
        <v>0</v>
      </c>
    </row>
    <row r="330" spans="1:14" ht="18.75" customHeight="1">
      <c r="A330" s="51" t="s">
        <v>107</v>
      </c>
      <c r="B330" s="56" t="s">
        <v>92</v>
      </c>
      <c r="C330" s="56"/>
      <c r="D330" s="56"/>
      <c r="E330" s="83">
        <f>SUM(E331)</f>
        <v>3200</v>
      </c>
      <c r="F330" s="83"/>
      <c r="G330" s="83"/>
      <c r="H330" s="83">
        <f t="shared" si="68"/>
        <v>3200</v>
      </c>
      <c r="I330" s="83"/>
      <c r="J330" s="83">
        <f t="shared" si="66"/>
        <v>3200</v>
      </c>
      <c r="K330" s="83"/>
      <c r="L330" s="83">
        <f t="shared" si="63"/>
        <v>3200</v>
      </c>
      <c r="M330" s="83"/>
      <c r="N330" s="83">
        <f t="shared" si="64"/>
        <v>3200</v>
      </c>
    </row>
    <row r="331" spans="1:14" ht="30.75" hidden="1" customHeight="1">
      <c r="A331" s="196" t="s">
        <v>677</v>
      </c>
      <c r="B331" s="56" t="s">
        <v>92</v>
      </c>
      <c r="C331" s="56" t="s">
        <v>261</v>
      </c>
      <c r="D331" s="58"/>
      <c r="E331" s="83">
        <f>SUM(E332)</f>
        <v>3200</v>
      </c>
      <c r="F331" s="83"/>
      <c r="G331" s="59"/>
      <c r="H331" s="83">
        <f t="shared" si="68"/>
        <v>3200</v>
      </c>
      <c r="I331" s="59"/>
      <c r="J331" s="83">
        <f t="shared" si="66"/>
        <v>3200</v>
      </c>
      <c r="K331" s="59"/>
      <c r="L331" s="83">
        <f t="shared" si="63"/>
        <v>3200</v>
      </c>
      <c r="M331" s="59"/>
      <c r="N331" s="83">
        <f t="shared" si="64"/>
        <v>3200</v>
      </c>
    </row>
    <row r="332" spans="1:14" s="8" customFormat="1" ht="20.25" hidden="1" customHeight="1">
      <c r="A332" s="65" t="s">
        <v>38</v>
      </c>
      <c r="B332" s="58" t="s">
        <v>92</v>
      </c>
      <c r="C332" s="58" t="s">
        <v>356</v>
      </c>
      <c r="D332" s="58"/>
      <c r="E332" s="59">
        <f>SUM(E334)</f>
        <v>3200</v>
      </c>
      <c r="F332" s="59"/>
      <c r="G332" s="59"/>
      <c r="H332" s="83">
        <f t="shared" si="68"/>
        <v>3200</v>
      </c>
      <c r="I332" s="59"/>
      <c r="J332" s="83">
        <f t="shared" si="66"/>
        <v>3200</v>
      </c>
      <c r="K332" s="59"/>
      <c r="L332" s="83">
        <f t="shared" si="63"/>
        <v>3200</v>
      </c>
      <c r="M332" s="59"/>
      <c r="N332" s="83">
        <f t="shared" si="64"/>
        <v>3200</v>
      </c>
    </row>
    <row r="333" spans="1:14" s="8" customFormat="1" ht="30.75" hidden="1" customHeight="1">
      <c r="A333" s="65" t="s">
        <v>421</v>
      </c>
      <c r="B333" s="58" t="s">
        <v>92</v>
      </c>
      <c r="C333" s="58" t="s">
        <v>424</v>
      </c>
      <c r="D333" s="58"/>
      <c r="E333" s="59">
        <f>SUM(E334)</f>
        <v>3200</v>
      </c>
      <c r="F333" s="59"/>
      <c r="G333" s="59"/>
      <c r="H333" s="83">
        <f t="shared" si="68"/>
        <v>3200</v>
      </c>
      <c r="I333" s="59"/>
      <c r="J333" s="83">
        <f t="shared" si="66"/>
        <v>3200</v>
      </c>
      <c r="K333" s="59"/>
      <c r="L333" s="83">
        <f t="shared" si="63"/>
        <v>3200</v>
      </c>
      <c r="M333" s="59"/>
      <c r="N333" s="83">
        <f t="shared" si="64"/>
        <v>3200</v>
      </c>
    </row>
    <row r="334" spans="1:14" ht="81.75" hidden="1" customHeight="1">
      <c r="A334" s="48" t="s">
        <v>275</v>
      </c>
      <c r="B334" s="58" t="s">
        <v>92</v>
      </c>
      <c r="C334" s="58" t="s">
        <v>425</v>
      </c>
      <c r="D334" s="56"/>
      <c r="E334" s="59">
        <f>SUM(E335)</f>
        <v>3200</v>
      </c>
      <c r="F334" s="59"/>
      <c r="G334" s="83"/>
      <c r="H334" s="83">
        <f t="shared" si="68"/>
        <v>3200</v>
      </c>
      <c r="I334" s="83"/>
      <c r="J334" s="83">
        <f t="shared" si="66"/>
        <v>3200</v>
      </c>
      <c r="K334" s="83"/>
      <c r="L334" s="83">
        <f t="shared" si="63"/>
        <v>3200</v>
      </c>
      <c r="M334" s="83"/>
      <c r="N334" s="83">
        <f t="shared" si="64"/>
        <v>3200</v>
      </c>
    </row>
    <row r="335" spans="1:14" ht="25.5" hidden="1" customHeight="1">
      <c r="A335" s="48" t="s">
        <v>144</v>
      </c>
      <c r="B335" s="58" t="s">
        <v>92</v>
      </c>
      <c r="C335" s="58" t="s">
        <v>425</v>
      </c>
      <c r="D335" s="58" t="s">
        <v>474</v>
      </c>
      <c r="E335" s="59">
        <v>3200</v>
      </c>
      <c r="F335" s="59"/>
      <c r="G335" s="59"/>
      <c r="H335" s="83">
        <f t="shared" si="68"/>
        <v>3200</v>
      </c>
      <c r="I335" s="59"/>
      <c r="J335" s="83">
        <f t="shared" si="66"/>
        <v>3200</v>
      </c>
      <c r="K335" s="59"/>
      <c r="L335" s="83">
        <f t="shared" si="63"/>
        <v>3200</v>
      </c>
      <c r="M335" s="59"/>
      <c r="N335" s="83">
        <f t="shared" si="64"/>
        <v>3200</v>
      </c>
    </row>
    <row r="336" spans="1:14" ht="35.25" hidden="1" customHeight="1">
      <c r="A336" s="47" t="s">
        <v>60</v>
      </c>
      <c r="B336" s="56" t="s">
        <v>320</v>
      </c>
      <c r="C336" s="56"/>
      <c r="D336" s="56"/>
      <c r="E336" s="83">
        <f>E337</f>
        <v>4000</v>
      </c>
      <c r="F336" s="83"/>
      <c r="G336" s="83"/>
      <c r="H336" s="83">
        <f t="shared" si="68"/>
        <v>4000</v>
      </c>
      <c r="I336" s="83"/>
      <c r="J336" s="83">
        <f t="shared" si="66"/>
        <v>4000</v>
      </c>
      <c r="K336" s="83"/>
      <c r="L336" s="83">
        <f t="shared" si="63"/>
        <v>4000</v>
      </c>
      <c r="M336" s="83"/>
      <c r="N336" s="83">
        <f t="shared" si="64"/>
        <v>4000</v>
      </c>
    </row>
    <row r="337" spans="1:14" ht="33.75" hidden="1" customHeight="1">
      <c r="A337" s="196" t="s">
        <v>651</v>
      </c>
      <c r="B337" s="56" t="s">
        <v>320</v>
      </c>
      <c r="C337" s="56" t="s">
        <v>248</v>
      </c>
      <c r="D337" s="56"/>
      <c r="E337" s="83">
        <f>SUM(E339,E341,E343,E346)</f>
        <v>4000</v>
      </c>
      <c r="F337" s="83"/>
      <c r="G337" s="83"/>
      <c r="H337" s="83">
        <f t="shared" si="68"/>
        <v>4000</v>
      </c>
      <c r="I337" s="83"/>
      <c r="J337" s="83">
        <f t="shared" si="66"/>
        <v>4000</v>
      </c>
      <c r="K337" s="83"/>
      <c r="L337" s="83">
        <f t="shared" si="63"/>
        <v>4000</v>
      </c>
      <c r="M337" s="83"/>
      <c r="N337" s="83">
        <f t="shared" si="64"/>
        <v>4000</v>
      </c>
    </row>
    <row r="338" spans="1:14" ht="35.25" hidden="1" customHeight="1">
      <c r="A338" s="65" t="s">
        <v>469</v>
      </c>
      <c r="B338" s="58" t="s">
        <v>320</v>
      </c>
      <c r="C338" s="58" t="s">
        <v>416</v>
      </c>
      <c r="D338" s="56"/>
      <c r="E338" s="83">
        <f>E339+E341</f>
        <v>3400</v>
      </c>
      <c r="F338" s="83"/>
      <c r="G338" s="83"/>
      <c r="H338" s="83">
        <f t="shared" si="68"/>
        <v>3400</v>
      </c>
      <c r="I338" s="83"/>
      <c r="J338" s="83">
        <f t="shared" si="66"/>
        <v>3400</v>
      </c>
      <c r="K338" s="83"/>
      <c r="L338" s="83">
        <f t="shared" si="63"/>
        <v>3400</v>
      </c>
      <c r="M338" s="83"/>
      <c r="N338" s="83">
        <f t="shared" si="64"/>
        <v>3400</v>
      </c>
    </row>
    <row r="339" spans="1:14" ht="35.25" hidden="1" customHeight="1">
      <c r="A339" s="65" t="s">
        <v>263</v>
      </c>
      <c r="B339" s="58" t="s">
        <v>320</v>
      </c>
      <c r="C339" s="58" t="s">
        <v>417</v>
      </c>
      <c r="D339" s="56"/>
      <c r="E339" s="83">
        <f>SUM(E340)</f>
        <v>800</v>
      </c>
      <c r="F339" s="83"/>
      <c r="G339" s="83"/>
      <c r="H339" s="83">
        <f t="shared" si="68"/>
        <v>800</v>
      </c>
      <c r="I339" s="83"/>
      <c r="J339" s="83">
        <f t="shared" si="66"/>
        <v>800</v>
      </c>
      <c r="K339" s="83"/>
      <c r="L339" s="83">
        <f t="shared" si="63"/>
        <v>800</v>
      </c>
      <c r="M339" s="83"/>
      <c r="N339" s="83">
        <f t="shared" si="64"/>
        <v>800</v>
      </c>
    </row>
    <row r="340" spans="1:14" s="8" customFormat="1" ht="39" hidden="1" customHeight="1">
      <c r="A340" s="49" t="s">
        <v>188</v>
      </c>
      <c r="B340" s="58" t="s">
        <v>320</v>
      </c>
      <c r="C340" s="58" t="s">
        <v>417</v>
      </c>
      <c r="D340" s="58" t="s">
        <v>187</v>
      </c>
      <c r="E340" s="59">
        <v>800</v>
      </c>
      <c r="F340" s="59"/>
      <c r="G340" s="59"/>
      <c r="H340" s="83">
        <f t="shared" si="68"/>
        <v>800</v>
      </c>
      <c r="I340" s="59"/>
      <c r="J340" s="83">
        <f t="shared" si="66"/>
        <v>800</v>
      </c>
      <c r="K340" s="59"/>
      <c r="L340" s="83">
        <f t="shared" si="63"/>
        <v>800</v>
      </c>
      <c r="M340" s="59"/>
      <c r="N340" s="83">
        <f t="shared" si="64"/>
        <v>800</v>
      </c>
    </row>
    <row r="341" spans="1:14" ht="38.25" hidden="1" customHeight="1">
      <c r="A341" s="48" t="s">
        <v>264</v>
      </c>
      <c r="B341" s="58" t="s">
        <v>320</v>
      </c>
      <c r="C341" s="58" t="s">
        <v>418</v>
      </c>
      <c r="D341" s="56"/>
      <c r="E341" s="83">
        <f>SUM(E342)</f>
        <v>2600</v>
      </c>
      <c r="F341" s="83"/>
      <c r="G341" s="83"/>
      <c r="H341" s="83">
        <f t="shared" si="68"/>
        <v>2600</v>
      </c>
      <c r="I341" s="83"/>
      <c r="J341" s="83">
        <f t="shared" si="66"/>
        <v>2600</v>
      </c>
      <c r="K341" s="83"/>
      <c r="L341" s="83">
        <f t="shared" si="63"/>
        <v>2600</v>
      </c>
      <c r="M341" s="83"/>
      <c r="N341" s="83">
        <f t="shared" si="64"/>
        <v>2600</v>
      </c>
    </row>
    <row r="342" spans="1:14" s="1" customFormat="1" ht="27" hidden="1" customHeight="1">
      <c r="A342" s="197" t="s">
        <v>279</v>
      </c>
      <c r="B342" s="58" t="s">
        <v>320</v>
      </c>
      <c r="C342" s="58" t="s">
        <v>418</v>
      </c>
      <c r="D342" s="58" t="s">
        <v>295</v>
      </c>
      <c r="E342" s="59">
        <v>2600</v>
      </c>
      <c r="F342" s="59"/>
      <c r="G342" s="59"/>
      <c r="H342" s="83">
        <f t="shared" si="68"/>
        <v>2600</v>
      </c>
      <c r="I342" s="59"/>
      <c r="J342" s="83">
        <f t="shared" si="66"/>
        <v>2600</v>
      </c>
      <c r="K342" s="59"/>
      <c r="L342" s="83">
        <f t="shared" si="63"/>
        <v>2600</v>
      </c>
      <c r="M342" s="59"/>
      <c r="N342" s="83">
        <f t="shared" si="64"/>
        <v>2600</v>
      </c>
    </row>
    <row r="343" spans="1:14" s="1" customFormat="1" ht="34.5" hidden="1" customHeight="1">
      <c r="A343" s="65" t="s">
        <v>470</v>
      </c>
      <c r="B343" s="58" t="s">
        <v>320</v>
      </c>
      <c r="C343" s="58" t="s">
        <v>472</v>
      </c>
      <c r="D343" s="58"/>
      <c r="E343" s="83">
        <v>100</v>
      </c>
      <c r="F343" s="83"/>
      <c r="G343" s="59"/>
      <c r="H343" s="83">
        <f t="shared" si="68"/>
        <v>100</v>
      </c>
      <c r="I343" s="59"/>
      <c r="J343" s="83">
        <f t="shared" si="66"/>
        <v>100</v>
      </c>
      <c r="K343" s="59"/>
      <c r="L343" s="83">
        <f t="shared" ref="L343:L360" si="77">J343+K343</f>
        <v>100</v>
      </c>
      <c r="M343" s="59"/>
      <c r="N343" s="83">
        <f t="shared" ref="N343:N360" si="78">L343+M343</f>
        <v>100</v>
      </c>
    </row>
    <row r="344" spans="1:14" ht="32.25" hidden="1" customHeight="1">
      <c r="A344" s="48" t="s">
        <v>471</v>
      </c>
      <c r="B344" s="58" t="s">
        <v>320</v>
      </c>
      <c r="C344" s="58" t="s">
        <v>473</v>
      </c>
      <c r="D344" s="58"/>
      <c r="E344" s="59">
        <v>100</v>
      </c>
      <c r="F344" s="59"/>
      <c r="G344" s="59"/>
      <c r="H344" s="83">
        <f t="shared" si="68"/>
        <v>100</v>
      </c>
      <c r="I344" s="59"/>
      <c r="J344" s="83">
        <f t="shared" si="66"/>
        <v>100</v>
      </c>
      <c r="K344" s="59"/>
      <c r="L344" s="83">
        <f t="shared" si="77"/>
        <v>100</v>
      </c>
      <c r="M344" s="59"/>
      <c r="N344" s="83">
        <f t="shared" si="78"/>
        <v>100</v>
      </c>
    </row>
    <row r="345" spans="1:14" s="3" customFormat="1" ht="33.75" hidden="1" customHeight="1">
      <c r="A345" s="49" t="s">
        <v>188</v>
      </c>
      <c r="B345" s="58" t="s">
        <v>320</v>
      </c>
      <c r="C345" s="58" t="s">
        <v>473</v>
      </c>
      <c r="D345" s="58" t="s">
        <v>187</v>
      </c>
      <c r="E345" s="59">
        <v>100</v>
      </c>
      <c r="F345" s="59"/>
      <c r="G345" s="59"/>
      <c r="H345" s="83">
        <f t="shared" si="68"/>
        <v>100</v>
      </c>
      <c r="I345" s="59"/>
      <c r="J345" s="83">
        <f t="shared" si="66"/>
        <v>100</v>
      </c>
      <c r="K345" s="59"/>
      <c r="L345" s="83">
        <f t="shared" si="77"/>
        <v>100</v>
      </c>
      <c r="M345" s="59"/>
      <c r="N345" s="83">
        <f t="shared" si="78"/>
        <v>100</v>
      </c>
    </row>
    <row r="346" spans="1:14" s="3" customFormat="1" ht="33.75" hidden="1" customHeight="1">
      <c r="A346" s="48" t="s">
        <v>599</v>
      </c>
      <c r="B346" s="56" t="s">
        <v>320</v>
      </c>
      <c r="C346" s="56" t="s">
        <v>598</v>
      </c>
      <c r="D346" s="56"/>
      <c r="E346" s="83">
        <f>E347</f>
        <v>500</v>
      </c>
      <c r="F346" s="83"/>
      <c r="G346" s="83"/>
      <c r="H346" s="83">
        <f t="shared" si="68"/>
        <v>500</v>
      </c>
      <c r="I346" s="83"/>
      <c r="J346" s="83">
        <f t="shared" ref="J346:J388" si="79">H346+I346</f>
        <v>500</v>
      </c>
      <c r="K346" s="83"/>
      <c r="L346" s="83">
        <f t="shared" si="77"/>
        <v>500</v>
      </c>
      <c r="M346" s="83"/>
      <c r="N346" s="83">
        <f t="shared" si="78"/>
        <v>500</v>
      </c>
    </row>
    <row r="347" spans="1:14" s="3" customFormat="1" ht="33.75" hidden="1" customHeight="1">
      <c r="A347" s="49" t="s">
        <v>188</v>
      </c>
      <c r="B347" s="58" t="s">
        <v>320</v>
      </c>
      <c r="C347" s="58" t="s">
        <v>598</v>
      </c>
      <c r="D347" s="58" t="s">
        <v>187</v>
      </c>
      <c r="E347" s="59">
        <v>500</v>
      </c>
      <c r="F347" s="59"/>
      <c r="G347" s="59"/>
      <c r="H347" s="83">
        <f t="shared" ref="H347:H388" si="80">E347+F347+G347</f>
        <v>500</v>
      </c>
      <c r="I347" s="59"/>
      <c r="J347" s="83">
        <f t="shared" si="79"/>
        <v>500</v>
      </c>
      <c r="K347" s="59"/>
      <c r="L347" s="83">
        <f t="shared" si="77"/>
        <v>500</v>
      </c>
      <c r="M347" s="59"/>
      <c r="N347" s="83">
        <f t="shared" si="78"/>
        <v>500</v>
      </c>
    </row>
    <row r="348" spans="1:14" ht="24.75" customHeight="1">
      <c r="A348" s="47" t="s">
        <v>163</v>
      </c>
      <c r="B348" s="56" t="s">
        <v>95</v>
      </c>
      <c r="C348" s="56"/>
      <c r="D348" s="56"/>
      <c r="E348" s="83">
        <f>E349</f>
        <v>17778</v>
      </c>
      <c r="F348" s="83"/>
      <c r="G348" s="83"/>
      <c r="H348" s="83">
        <f t="shared" si="80"/>
        <v>17778</v>
      </c>
      <c r="I348" s="83"/>
      <c r="J348" s="83">
        <f t="shared" si="79"/>
        <v>17778</v>
      </c>
      <c r="K348" s="83">
        <f>K349</f>
        <v>250</v>
      </c>
      <c r="L348" s="83">
        <f t="shared" si="77"/>
        <v>18028</v>
      </c>
      <c r="M348" s="83"/>
      <c r="N348" s="83">
        <f t="shared" si="78"/>
        <v>18028</v>
      </c>
    </row>
    <row r="349" spans="1:14" ht="32.25" customHeight="1">
      <c r="A349" s="47" t="s">
        <v>96</v>
      </c>
      <c r="B349" s="56" t="s">
        <v>325</v>
      </c>
      <c r="C349" s="56"/>
      <c r="D349" s="56"/>
      <c r="E349" s="83">
        <f>SUM(E350)+E359</f>
        <v>17778</v>
      </c>
      <c r="F349" s="83"/>
      <c r="G349" s="83"/>
      <c r="H349" s="83">
        <f t="shared" si="80"/>
        <v>17778</v>
      </c>
      <c r="I349" s="83"/>
      <c r="J349" s="83">
        <f t="shared" si="79"/>
        <v>17778</v>
      </c>
      <c r="K349" s="83">
        <f>K350</f>
        <v>250</v>
      </c>
      <c r="L349" s="83">
        <f t="shared" si="77"/>
        <v>18028</v>
      </c>
      <c r="M349" s="83"/>
      <c r="N349" s="83">
        <f t="shared" si="78"/>
        <v>18028</v>
      </c>
    </row>
    <row r="350" spans="1:14" ht="51.75" customHeight="1">
      <c r="A350" s="196" t="s">
        <v>654</v>
      </c>
      <c r="B350" s="56" t="s">
        <v>325</v>
      </c>
      <c r="C350" s="56" t="s">
        <v>357</v>
      </c>
      <c r="D350" s="56"/>
      <c r="E350" s="83">
        <f>SUM(E354,E356,E352)</f>
        <v>16778</v>
      </c>
      <c r="F350" s="83"/>
      <c r="G350" s="83"/>
      <c r="H350" s="83">
        <f t="shared" si="80"/>
        <v>16778</v>
      </c>
      <c r="I350" s="83"/>
      <c r="J350" s="83">
        <f t="shared" si="79"/>
        <v>16778</v>
      </c>
      <c r="K350" s="83">
        <f>K351</f>
        <v>250</v>
      </c>
      <c r="L350" s="83">
        <f t="shared" si="77"/>
        <v>17028</v>
      </c>
      <c r="M350" s="83"/>
      <c r="N350" s="83">
        <f t="shared" si="78"/>
        <v>17028</v>
      </c>
    </row>
    <row r="351" spans="1:14" ht="35.25" customHeight="1">
      <c r="A351" s="65" t="s">
        <v>419</v>
      </c>
      <c r="B351" s="58" t="s">
        <v>325</v>
      </c>
      <c r="C351" s="58" t="s">
        <v>449</v>
      </c>
      <c r="D351" s="56"/>
      <c r="E351" s="83">
        <f>SUM(E353,E355,E356)</f>
        <v>16778</v>
      </c>
      <c r="F351" s="83"/>
      <c r="G351" s="83"/>
      <c r="H351" s="83">
        <f t="shared" si="80"/>
        <v>16778</v>
      </c>
      <c r="I351" s="83"/>
      <c r="J351" s="83">
        <f t="shared" si="79"/>
        <v>16778</v>
      </c>
      <c r="K351" s="83">
        <f>K352</f>
        <v>250</v>
      </c>
      <c r="L351" s="83">
        <f t="shared" si="77"/>
        <v>17028</v>
      </c>
      <c r="M351" s="83"/>
      <c r="N351" s="83">
        <f t="shared" si="78"/>
        <v>17028</v>
      </c>
    </row>
    <row r="352" spans="1:14" ht="26.25" customHeight="1">
      <c r="A352" s="48" t="s">
        <v>459</v>
      </c>
      <c r="B352" s="58" t="s">
        <v>325</v>
      </c>
      <c r="C352" s="58" t="s">
        <v>450</v>
      </c>
      <c r="D352" s="58"/>
      <c r="E352" s="59">
        <f>SUM(E353)</f>
        <v>2200</v>
      </c>
      <c r="F352" s="59"/>
      <c r="G352" s="59"/>
      <c r="H352" s="83">
        <f t="shared" si="80"/>
        <v>2200</v>
      </c>
      <c r="I352" s="59"/>
      <c r="J352" s="83">
        <f t="shared" si="79"/>
        <v>2200</v>
      </c>
      <c r="K352" s="59">
        <f>K353</f>
        <v>250</v>
      </c>
      <c r="L352" s="83">
        <f t="shared" si="77"/>
        <v>2450</v>
      </c>
      <c r="M352" s="59"/>
      <c r="N352" s="83">
        <f t="shared" si="78"/>
        <v>2450</v>
      </c>
    </row>
    <row r="353" spans="1:14" ht="33" customHeight="1">
      <c r="A353" s="49" t="s">
        <v>188</v>
      </c>
      <c r="B353" s="58" t="s">
        <v>325</v>
      </c>
      <c r="C353" s="58" t="s">
        <v>450</v>
      </c>
      <c r="D353" s="58" t="s">
        <v>187</v>
      </c>
      <c r="E353" s="59">
        <v>2200</v>
      </c>
      <c r="F353" s="59"/>
      <c r="G353" s="59"/>
      <c r="H353" s="83">
        <f t="shared" si="80"/>
        <v>2200</v>
      </c>
      <c r="I353" s="59"/>
      <c r="J353" s="83">
        <f t="shared" si="79"/>
        <v>2200</v>
      </c>
      <c r="K353" s="59">
        <v>250</v>
      </c>
      <c r="L353" s="83">
        <f t="shared" si="77"/>
        <v>2450</v>
      </c>
      <c r="M353" s="59"/>
      <c r="N353" s="83">
        <f t="shared" si="78"/>
        <v>2450</v>
      </c>
    </row>
    <row r="354" spans="1:14" ht="28.5" customHeight="1">
      <c r="A354" s="48" t="s">
        <v>458</v>
      </c>
      <c r="B354" s="58" t="s">
        <v>325</v>
      </c>
      <c r="C354" s="58" t="s">
        <v>451</v>
      </c>
      <c r="D354" s="58"/>
      <c r="E354" s="59">
        <f>SUM(E355:E355)</f>
        <v>1476</v>
      </c>
      <c r="F354" s="59"/>
      <c r="G354" s="59"/>
      <c r="H354" s="83">
        <f t="shared" si="80"/>
        <v>1476</v>
      </c>
      <c r="I354" s="59"/>
      <c r="J354" s="83">
        <f t="shared" si="79"/>
        <v>1476</v>
      </c>
      <c r="K354" s="59"/>
      <c r="L354" s="83">
        <f t="shared" si="77"/>
        <v>1476</v>
      </c>
      <c r="M354" s="59"/>
      <c r="N354" s="83">
        <f t="shared" si="78"/>
        <v>1476</v>
      </c>
    </row>
    <row r="355" spans="1:14" ht="32.25" customHeight="1">
      <c r="A355" s="48" t="s">
        <v>457</v>
      </c>
      <c r="B355" s="57" t="s">
        <v>325</v>
      </c>
      <c r="C355" s="58" t="s">
        <v>451</v>
      </c>
      <c r="D355" s="58" t="s">
        <v>455</v>
      </c>
      <c r="E355" s="59">
        <v>1476</v>
      </c>
      <c r="F355" s="59"/>
      <c r="G355" s="59"/>
      <c r="H355" s="83">
        <f t="shared" si="80"/>
        <v>1476</v>
      </c>
      <c r="I355" s="59"/>
      <c r="J355" s="83">
        <f t="shared" si="79"/>
        <v>1476</v>
      </c>
      <c r="K355" s="59"/>
      <c r="L355" s="83">
        <f t="shared" si="77"/>
        <v>1476</v>
      </c>
      <c r="M355" s="59"/>
      <c r="N355" s="83">
        <f t="shared" si="78"/>
        <v>1476</v>
      </c>
    </row>
    <row r="356" spans="1:14" ht="27" customHeight="1">
      <c r="A356" s="48" t="s">
        <v>462</v>
      </c>
      <c r="B356" s="58" t="s">
        <v>325</v>
      </c>
      <c r="C356" s="58" t="s">
        <v>452</v>
      </c>
      <c r="D356" s="58"/>
      <c r="E356" s="59">
        <f>SUM(E357:E358)</f>
        <v>13102</v>
      </c>
      <c r="F356" s="59"/>
      <c r="G356" s="59"/>
      <c r="H356" s="83">
        <f t="shared" si="80"/>
        <v>13102</v>
      </c>
      <c r="I356" s="59"/>
      <c r="J356" s="83">
        <f t="shared" si="79"/>
        <v>13102</v>
      </c>
      <c r="K356" s="59"/>
      <c r="L356" s="83">
        <f t="shared" si="77"/>
        <v>13102</v>
      </c>
      <c r="M356" s="59"/>
      <c r="N356" s="83">
        <f t="shared" si="78"/>
        <v>13102</v>
      </c>
    </row>
    <row r="357" spans="1:14" ht="37.5" customHeight="1">
      <c r="A357" s="48" t="s">
        <v>457</v>
      </c>
      <c r="B357" s="58" t="s">
        <v>325</v>
      </c>
      <c r="C357" s="58" t="s">
        <v>452</v>
      </c>
      <c r="D357" s="58" t="s">
        <v>455</v>
      </c>
      <c r="E357" s="59">
        <v>12602</v>
      </c>
      <c r="F357" s="59"/>
      <c r="G357" s="59"/>
      <c r="H357" s="83">
        <f t="shared" si="80"/>
        <v>12602</v>
      </c>
      <c r="I357" s="59"/>
      <c r="J357" s="83">
        <f t="shared" si="79"/>
        <v>12602</v>
      </c>
      <c r="K357" s="59"/>
      <c r="L357" s="83">
        <f t="shared" si="77"/>
        <v>12602</v>
      </c>
      <c r="M357" s="59"/>
      <c r="N357" s="83">
        <f t="shared" si="78"/>
        <v>12602</v>
      </c>
    </row>
    <row r="358" spans="1:14" s="3" customFormat="1" ht="20.25" customHeight="1">
      <c r="A358" s="48" t="s">
        <v>543</v>
      </c>
      <c r="B358" s="58" t="s">
        <v>325</v>
      </c>
      <c r="C358" s="58" t="s">
        <v>542</v>
      </c>
      <c r="D358" s="58" t="s">
        <v>455</v>
      </c>
      <c r="E358" s="59">
        <v>500</v>
      </c>
      <c r="F358" s="59"/>
      <c r="G358" s="59"/>
      <c r="H358" s="83">
        <f t="shared" si="80"/>
        <v>500</v>
      </c>
      <c r="I358" s="59"/>
      <c r="J358" s="83">
        <f t="shared" si="79"/>
        <v>500</v>
      </c>
      <c r="K358" s="59"/>
      <c r="L358" s="83">
        <f t="shared" si="77"/>
        <v>500</v>
      </c>
      <c r="M358" s="59"/>
      <c r="N358" s="83">
        <f t="shared" si="78"/>
        <v>500</v>
      </c>
    </row>
    <row r="359" spans="1:14" s="3" customFormat="1" ht="44.25" customHeight="1">
      <c r="A359" s="47" t="s">
        <v>659</v>
      </c>
      <c r="B359" s="58" t="s">
        <v>597</v>
      </c>
      <c r="C359" s="58" t="s">
        <v>497</v>
      </c>
      <c r="D359" s="58"/>
      <c r="E359" s="59">
        <f>E360</f>
        <v>1000</v>
      </c>
      <c r="F359" s="59"/>
      <c r="G359" s="59"/>
      <c r="H359" s="83">
        <f t="shared" si="80"/>
        <v>1000</v>
      </c>
      <c r="I359" s="59"/>
      <c r="J359" s="83">
        <f t="shared" si="79"/>
        <v>1000</v>
      </c>
      <c r="K359" s="59"/>
      <c r="L359" s="83">
        <f t="shared" si="77"/>
        <v>1000</v>
      </c>
      <c r="M359" s="59"/>
      <c r="N359" s="83">
        <f t="shared" si="78"/>
        <v>1000</v>
      </c>
    </row>
    <row r="360" spans="1:14" s="3" customFormat="1" ht="33" customHeight="1">
      <c r="A360" s="49" t="s">
        <v>205</v>
      </c>
      <c r="B360" s="58" t="s">
        <v>597</v>
      </c>
      <c r="C360" s="58" t="s">
        <v>497</v>
      </c>
      <c r="D360" s="58" t="s">
        <v>187</v>
      </c>
      <c r="E360" s="59">
        <v>1000</v>
      </c>
      <c r="F360" s="59"/>
      <c r="G360" s="59"/>
      <c r="H360" s="83">
        <f t="shared" si="80"/>
        <v>1000</v>
      </c>
      <c r="I360" s="59"/>
      <c r="J360" s="83">
        <f t="shared" si="79"/>
        <v>1000</v>
      </c>
      <c r="K360" s="59"/>
      <c r="L360" s="83">
        <f t="shared" si="77"/>
        <v>1000</v>
      </c>
      <c r="M360" s="59"/>
      <c r="N360" s="83">
        <f t="shared" si="78"/>
        <v>1000</v>
      </c>
    </row>
    <row r="361" spans="1:14" ht="21.75" hidden="1" customHeight="1">
      <c r="A361" s="47" t="s">
        <v>164</v>
      </c>
      <c r="B361" s="56" t="s">
        <v>165</v>
      </c>
      <c r="C361" s="56"/>
      <c r="D361" s="56"/>
      <c r="E361" s="83">
        <f>SUM(E362)</f>
        <v>4000</v>
      </c>
      <c r="F361" s="83"/>
      <c r="G361" s="83"/>
      <c r="H361" s="83">
        <f t="shared" si="80"/>
        <v>4000</v>
      </c>
      <c r="I361" s="83"/>
      <c r="J361" s="83">
        <f t="shared" si="79"/>
        <v>4000</v>
      </c>
      <c r="K361" s="83"/>
      <c r="L361" s="83"/>
      <c r="M361" s="83"/>
      <c r="N361" s="83">
        <f t="shared" ref="N361:N388" si="81">J361+K361</f>
        <v>4000</v>
      </c>
    </row>
    <row r="362" spans="1:14" s="8" customFormat="1" ht="23.25" hidden="1" customHeight="1">
      <c r="A362" s="47" t="s">
        <v>289</v>
      </c>
      <c r="B362" s="56" t="s">
        <v>323</v>
      </c>
      <c r="C362" s="56"/>
      <c r="D362" s="56"/>
      <c r="E362" s="83">
        <f>SUM(E364)</f>
        <v>4000</v>
      </c>
      <c r="F362" s="83"/>
      <c r="G362" s="83"/>
      <c r="H362" s="83">
        <f t="shared" si="80"/>
        <v>4000</v>
      </c>
      <c r="I362" s="83"/>
      <c r="J362" s="83">
        <f t="shared" si="79"/>
        <v>4000</v>
      </c>
      <c r="K362" s="83"/>
      <c r="L362" s="83"/>
      <c r="M362" s="83"/>
      <c r="N362" s="83">
        <f t="shared" si="81"/>
        <v>4000</v>
      </c>
    </row>
    <row r="363" spans="1:14" s="8" customFormat="1" ht="21" hidden="1" customHeight="1">
      <c r="A363" s="48" t="s">
        <v>16</v>
      </c>
      <c r="B363" s="58" t="s">
        <v>323</v>
      </c>
      <c r="C363" s="58" t="s">
        <v>234</v>
      </c>
      <c r="D363" s="58"/>
      <c r="E363" s="59">
        <f>SUM(E364)</f>
        <v>4000</v>
      </c>
      <c r="F363" s="59"/>
      <c r="G363" s="59"/>
      <c r="H363" s="83">
        <f t="shared" si="80"/>
        <v>4000</v>
      </c>
      <c r="I363" s="59"/>
      <c r="J363" s="83">
        <f t="shared" si="79"/>
        <v>4000</v>
      </c>
      <c r="K363" s="59"/>
      <c r="L363" s="59"/>
      <c r="M363" s="59"/>
      <c r="N363" s="83">
        <f t="shared" si="81"/>
        <v>4000</v>
      </c>
    </row>
    <row r="364" spans="1:14" s="8" customFormat="1" ht="33.75" hidden="1" customHeight="1">
      <c r="A364" s="48" t="s">
        <v>176</v>
      </c>
      <c r="B364" s="58" t="s">
        <v>323</v>
      </c>
      <c r="C364" s="58" t="s">
        <v>358</v>
      </c>
      <c r="D364" s="58"/>
      <c r="E364" s="59">
        <f>SUM(E365)</f>
        <v>4000</v>
      </c>
      <c r="F364" s="59"/>
      <c r="G364" s="59"/>
      <c r="H364" s="83">
        <f t="shared" si="80"/>
        <v>4000</v>
      </c>
      <c r="I364" s="59"/>
      <c r="J364" s="83">
        <f t="shared" si="79"/>
        <v>4000</v>
      </c>
      <c r="K364" s="59"/>
      <c r="L364" s="59"/>
      <c r="M364" s="59"/>
      <c r="N364" s="83">
        <f t="shared" si="81"/>
        <v>4000</v>
      </c>
    </row>
    <row r="365" spans="1:14" s="8" customFormat="1" ht="17.25" hidden="1" customHeight="1">
      <c r="A365" s="48" t="s">
        <v>200</v>
      </c>
      <c r="B365" s="58" t="s">
        <v>323</v>
      </c>
      <c r="C365" s="58" t="s">
        <v>359</v>
      </c>
      <c r="D365" s="58"/>
      <c r="E365" s="59">
        <f>SUM(E366)</f>
        <v>4000</v>
      </c>
      <c r="F365" s="59"/>
      <c r="G365" s="59"/>
      <c r="H365" s="83">
        <f t="shared" si="80"/>
        <v>4000</v>
      </c>
      <c r="I365" s="59"/>
      <c r="J365" s="83">
        <f t="shared" si="79"/>
        <v>4000</v>
      </c>
      <c r="K365" s="59"/>
      <c r="L365" s="59"/>
      <c r="M365" s="59"/>
      <c r="N365" s="83">
        <f t="shared" si="81"/>
        <v>4000</v>
      </c>
    </row>
    <row r="366" spans="1:14" s="2" customFormat="1" ht="20.25" hidden="1" customHeight="1">
      <c r="A366" s="48" t="s">
        <v>81</v>
      </c>
      <c r="B366" s="58" t="s">
        <v>323</v>
      </c>
      <c r="C366" s="58" t="s">
        <v>359</v>
      </c>
      <c r="D366" s="58" t="s">
        <v>477</v>
      </c>
      <c r="E366" s="59">
        <v>4000</v>
      </c>
      <c r="F366" s="59"/>
      <c r="G366" s="59"/>
      <c r="H366" s="83">
        <f t="shared" si="80"/>
        <v>4000</v>
      </c>
      <c r="I366" s="59"/>
      <c r="J366" s="83">
        <f t="shared" si="79"/>
        <v>4000</v>
      </c>
      <c r="K366" s="59"/>
      <c r="L366" s="59"/>
      <c r="M366" s="59"/>
      <c r="N366" s="83">
        <f t="shared" si="81"/>
        <v>4000</v>
      </c>
    </row>
    <row r="367" spans="1:14" s="2" customFormat="1" ht="28.5" hidden="1" customHeight="1">
      <c r="A367" s="47" t="s">
        <v>166</v>
      </c>
      <c r="B367" s="56" t="s">
        <v>321</v>
      </c>
      <c r="C367" s="56"/>
      <c r="D367" s="56"/>
      <c r="E367" s="83">
        <f>SUM(E368)</f>
        <v>0</v>
      </c>
      <c r="F367" s="83"/>
      <c r="G367" s="83"/>
      <c r="H367" s="83">
        <f t="shared" si="80"/>
        <v>0</v>
      </c>
      <c r="I367" s="83"/>
      <c r="J367" s="83">
        <f t="shared" si="79"/>
        <v>0</v>
      </c>
      <c r="K367" s="83"/>
      <c r="L367" s="83"/>
      <c r="M367" s="83"/>
      <c r="N367" s="83">
        <f t="shared" si="81"/>
        <v>0</v>
      </c>
    </row>
    <row r="368" spans="1:14" s="2" customFormat="1" ht="36" hidden="1" customHeight="1">
      <c r="A368" s="196" t="s">
        <v>103</v>
      </c>
      <c r="B368" s="56" t="s">
        <v>322</v>
      </c>
      <c r="C368" s="56"/>
      <c r="D368" s="56"/>
      <c r="E368" s="83">
        <f>SUM(E371)</f>
        <v>0</v>
      </c>
      <c r="F368" s="83"/>
      <c r="G368" s="83"/>
      <c r="H368" s="83">
        <f t="shared" si="80"/>
        <v>0</v>
      </c>
      <c r="I368" s="83"/>
      <c r="J368" s="83">
        <f t="shared" si="79"/>
        <v>0</v>
      </c>
      <c r="K368" s="83"/>
      <c r="L368" s="83"/>
      <c r="M368" s="83"/>
      <c r="N368" s="83">
        <f t="shared" si="81"/>
        <v>0</v>
      </c>
    </row>
    <row r="369" spans="1:14" ht="27.75" hidden="1" customHeight="1">
      <c r="A369" s="48" t="s">
        <v>16</v>
      </c>
      <c r="B369" s="58" t="s">
        <v>322</v>
      </c>
      <c r="C369" s="58" t="s">
        <v>234</v>
      </c>
      <c r="D369" s="58"/>
      <c r="E369" s="59">
        <f>SUM(E370)</f>
        <v>0</v>
      </c>
      <c r="F369" s="59"/>
      <c r="G369" s="59"/>
      <c r="H369" s="83">
        <f t="shared" si="80"/>
        <v>0</v>
      </c>
      <c r="I369" s="59"/>
      <c r="J369" s="83">
        <f t="shared" si="79"/>
        <v>0</v>
      </c>
      <c r="K369" s="59"/>
      <c r="L369" s="59"/>
      <c r="M369" s="59"/>
      <c r="N369" s="83">
        <f t="shared" si="81"/>
        <v>0</v>
      </c>
    </row>
    <row r="370" spans="1:14" ht="36" hidden="1" customHeight="1">
      <c r="A370" s="65" t="s">
        <v>281</v>
      </c>
      <c r="B370" s="58" t="s">
        <v>322</v>
      </c>
      <c r="C370" s="58" t="s">
        <v>360</v>
      </c>
      <c r="D370" s="58"/>
      <c r="E370" s="59">
        <f>SUM(E371)</f>
        <v>0</v>
      </c>
      <c r="F370" s="59"/>
      <c r="G370" s="59"/>
      <c r="H370" s="83">
        <f t="shared" si="80"/>
        <v>0</v>
      </c>
      <c r="I370" s="59"/>
      <c r="J370" s="83">
        <f t="shared" si="79"/>
        <v>0</v>
      </c>
      <c r="K370" s="59"/>
      <c r="L370" s="59"/>
      <c r="M370" s="59"/>
      <c r="N370" s="83">
        <f t="shared" si="81"/>
        <v>0</v>
      </c>
    </row>
    <row r="371" spans="1:14" ht="22.5" hidden="1" customHeight="1">
      <c r="A371" s="200" t="s">
        <v>151</v>
      </c>
      <c r="B371" s="58" t="s">
        <v>322</v>
      </c>
      <c r="C371" s="58" t="s">
        <v>361</v>
      </c>
      <c r="D371" s="58"/>
      <c r="E371" s="59">
        <f>SUM(E372)</f>
        <v>0</v>
      </c>
      <c r="F371" s="59"/>
      <c r="G371" s="59"/>
      <c r="H371" s="83">
        <f t="shared" si="80"/>
        <v>0</v>
      </c>
      <c r="I371" s="59"/>
      <c r="J371" s="83">
        <f t="shared" si="79"/>
        <v>0</v>
      </c>
      <c r="K371" s="59"/>
      <c r="L371" s="59"/>
      <c r="M371" s="59"/>
      <c r="N371" s="83">
        <f t="shared" si="81"/>
        <v>0</v>
      </c>
    </row>
    <row r="372" spans="1:14" ht="26.25" hidden="1" customHeight="1">
      <c r="A372" s="48" t="s">
        <v>281</v>
      </c>
      <c r="B372" s="58" t="s">
        <v>322</v>
      </c>
      <c r="C372" s="58" t="s">
        <v>361</v>
      </c>
      <c r="D372" s="58" t="s">
        <v>79</v>
      </c>
      <c r="E372" s="59">
        <v>0</v>
      </c>
      <c r="F372" s="59"/>
      <c r="G372" s="59"/>
      <c r="H372" s="83">
        <f t="shared" si="80"/>
        <v>0</v>
      </c>
      <c r="I372" s="59"/>
      <c r="J372" s="83">
        <f t="shared" si="79"/>
        <v>0</v>
      </c>
      <c r="K372" s="59"/>
      <c r="L372" s="59"/>
      <c r="M372" s="59"/>
      <c r="N372" s="83">
        <f t="shared" si="81"/>
        <v>0</v>
      </c>
    </row>
    <row r="373" spans="1:14" ht="47.25" hidden="1" customHeight="1">
      <c r="A373" s="196" t="s">
        <v>168</v>
      </c>
      <c r="B373" s="56" t="s">
        <v>167</v>
      </c>
      <c r="C373" s="56"/>
      <c r="D373" s="56"/>
      <c r="E373" s="83">
        <f>SUM(E375)+E386</f>
        <v>33984</v>
      </c>
      <c r="F373" s="83">
        <f t="shared" ref="F373:G373" si="82">SUM(F375)+F386</f>
        <v>0</v>
      </c>
      <c r="G373" s="83">
        <f t="shared" si="82"/>
        <v>5000</v>
      </c>
      <c r="H373" s="83">
        <f t="shared" si="80"/>
        <v>38984</v>
      </c>
      <c r="I373" s="83">
        <f>I386</f>
        <v>760</v>
      </c>
      <c r="J373" s="83">
        <f t="shared" si="79"/>
        <v>39744</v>
      </c>
      <c r="K373" s="83"/>
      <c r="L373" s="83"/>
      <c r="M373" s="83"/>
      <c r="N373" s="83">
        <f t="shared" si="81"/>
        <v>39744</v>
      </c>
    </row>
    <row r="374" spans="1:14" ht="42" hidden="1" customHeight="1">
      <c r="A374" s="196" t="s">
        <v>277</v>
      </c>
      <c r="B374" s="56" t="s">
        <v>104</v>
      </c>
      <c r="C374" s="56"/>
      <c r="D374" s="56"/>
      <c r="E374" s="83">
        <f>E375</f>
        <v>33984</v>
      </c>
      <c r="F374" s="83"/>
      <c r="G374" s="83"/>
      <c r="H374" s="83">
        <f t="shared" si="80"/>
        <v>33984</v>
      </c>
      <c r="I374" s="83"/>
      <c r="J374" s="83">
        <f t="shared" si="79"/>
        <v>33984</v>
      </c>
      <c r="K374" s="83"/>
      <c r="L374" s="83"/>
      <c r="M374" s="83"/>
      <c r="N374" s="83">
        <f t="shared" si="81"/>
        <v>33984</v>
      </c>
    </row>
    <row r="375" spans="1:14" ht="20.25" hidden="1" customHeight="1">
      <c r="A375" s="47" t="s">
        <v>16</v>
      </c>
      <c r="B375" s="56" t="s">
        <v>104</v>
      </c>
      <c r="C375" s="56" t="s">
        <v>234</v>
      </c>
      <c r="D375" s="56"/>
      <c r="E375" s="83">
        <f>SUM(E376,E381)</f>
        <v>33984</v>
      </c>
      <c r="F375" s="83"/>
      <c r="G375" s="83"/>
      <c r="H375" s="83">
        <f t="shared" si="80"/>
        <v>33984</v>
      </c>
      <c r="I375" s="83"/>
      <c r="J375" s="83">
        <f t="shared" si="79"/>
        <v>33984</v>
      </c>
      <c r="K375" s="83"/>
      <c r="L375" s="83"/>
      <c r="M375" s="83"/>
      <c r="N375" s="83">
        <f t="shared" si="81"/>
        <v>33984</v>
      </c>
    </row>
    <row r="376" spans="1:14" ht="21.75" hidden="1" customHeight="1">
      <c r="A376" s="196" t="s">
        <v>69</v>
      </c>
      <c r="B376" s="56" t="s">
        <v>104</v>
      </c>
      <c r="C376" s="56" t="s">
        <v>252</v>
      </c>
      <c r="D376" s="56"/>
      <c r="E376" s="83">
        <f>SUM(E377,E379)</f>
        <v>23365.8</v>
      </c>
      <c r="F376" s="83"/>
      <c r="G376" s="83"/>
      <c r="H376" s="83">
        <f t="shared" si="80"/>
        <v>23365.8</v>
      </c>
      <c r="I376" s="83"/>
      <c r="J376" s="83">
        <f t="shared" si="79"/>
        <v>23365.8</v>
      </c>
      <c r="K376" s="83"/>
      <c r="L376" s="83"/>
      <c r="M376" s="83"/>
      <c r="N376" s="83">
        <f t="shared" si="81"/>
        <v>23365.8</v>
      </c>
    </row>
    <row r="377" spans="1:14" ht="45" hidden="1" customHeight="1">
      <c r="A377" s="50" t="s">
        <v>72</v>
      </c>
      <c r="B377" s="58" t="s">
        <v>104</v>
      </c>
      <c r="C377" s="58" t="s">
        <v>444</v>
      </c>
      <c r="D377" s="58"/>
      <c r="E377" s="84">
        <f>E378</f>
        <v>1498.8</v>
      </c>
      <c r="F377" s="84"/>
      <c r="G377" s="59"/>
      <c r="H377" s="83">
        <f t="shared" si="80"/>
        <v>1498.8</v>
      </c>
      <c r="I377" s="59"/>
      <c r="J377" s="83">
        <f t="shared" si="79"/>
        <v>1498.8</v>
      </c>
      <c r="K377" s="59"/>
      <c r="L377" s="59"/>
      <c r="M377" s="59"/>
      <c r="N377" s="83">
        <f t="shared" si="81"/>
        <v>1498.8</v>
      </c>
    </row>
    <row r="378" spans="1:14" ht="23.25" hidden="1" customHeight="1">
      <c r="A378" s="50" t="s">
        <v>310</v>
      </c>
      <c r="B378" s="58" t="s">
        <v>104</v>
      </c>
      <c r="C378" s="58" t="s">
        <v>444</v>
      </c>
      <c r="D378" s="58" t="s">
        <v>309</v>
      </c>
      <c r="E378" s="87">
        <v>1498.8</v>
      </c>
      <c r="F378" s="87"/>
      <c r="G378" s="59"/>
      <c r="H378" s="83">
        <f t="shared" si="80"/>
        <v>1498.8</v>
      </c>
      <c r="I378" s="59"/>
      <c r="J378" s="83">
        <f t="shared" si="79"/>
        <v>1498.8</v>
      </c>
      <c r="K378" s="59"/>
      <c r="L378" s="59"/>
      <c r="M378" s="59"/>
      <c r="N378" s="83">
        <f t="shared" si="81"/>
        <v>1498.8</v>
      </c>
    </row>
    <row r="379" spans="1:14" s="4" customFormat="1" ht="46.5" hidden="1" customHeight="1">
      <c r="A379" s="50" t="s">
        <v>73</v>
      </c>
      <c r="B379" s="63" t="s">
        <v>104</v>
      </c>
      <c r="C379" s="63" t="s">
        <v>362</v>
      </c>
      <c r="D379" s="63"/>
      <c r="E379" s="59">
        <f>SUM(E380)</f>
        <v>21867</v>
      </c>
      <c r="F379" s="59"/>
      <c r="G379" s="87"/>
      <c r="H379" s="83">
        <f t="shared" si="80"/>
        <v>21867</v>
      </c>
      <c r="I379" s="87"/>
      <c r="J379" s="83">
        <f t="shared" si="79"/>
        <v>21867</v>
      </c>
      <c r="K379" s="87"/>
      <c r="L379" s="87"/>
      <c r="M379" s="87"/>
      <c r="N379" s="83">
        <f t="shared" si="81"/>
        <v>21867</v>
      </c>
    </row>
    <row r="380" spans="1:14" s="4" customFormat="1" ht="24.75" hidden="1" customHeight="1">
      <c r="A380" s="50" t="s">
        <v>310</v>
      </c>
      <c r="B380" s="63" t="s">
        <v>104</v>
      </c>
      <c r="C380" s="63" t="s">
        <v>362</v>
      </c>
      <c r="D380" s="63" t="s">
        <v>309</v>
      </c>
      <c r="E380" s="87">
        <v>21867</v>
      </c>
      <c r="F380" s="87"/>
      <c r="G380" s="87"/>
      <c r="H380" s="83">
        <f t="shared" si="80"/>
        <v>21867</v>
      </c>
      <c r="I380" s="87"/>
      <c r="J380" s="83">
        <f t="shared" si="79"/>
        <v>21867</v>
      </c>
      <c r="K380" s="87"/>
      <c r="L380" s="87"/>
      <c r="M380" s="87"/>
      <c r="N380" s="83">
        <f t="shared" si="81"/>
        <v>21867</v>
      </c>
    </row>
    <row r="381" spans="1:14" ht="28.5" hidden="1" customHeight="1">
      <c r="A381" s="196" t="s">
        <v>75</v>
      </c>
      <c r="B381" s="56" t="s">
        <v>104</v>
      </c>
      <c r="C381" s="56" t="s">
        <v>337</v>
      </c>
      <c r="D381" s="56"/>
      <c r="E381" s="83">
        <f>SUM(E382,E384)</f>
        <v>10618.2</v>
      </c>
      <c r="F381" s="83"/>
      <c r="G381" s="83"/>
      <c r="H381" s="83">
        <f t="shared" si="80"/>
        <v>10618.2</v>
      </c>
      <c r="I381" s="83"/>
      <c r="J381" s="83">
        <f t="shared" si="79"/>
        <v>10618.2</v>
      </c>
      <c r="K381" s="83"/>
      <c r="L381" s="83"/>
      <c r="M381" s="83"/>
      <c r="N381" s="83">
        <f t="shared" si="81"/>
        <v>10618.2</v>
      </c>
    </row>
    <row r="382" spans="1:14" ht="42" hidden="1" customHeight="1">
      <c r="A382" s="50" t="s">
        <v>71</v>
      </c>
      <c r="B382" s="58" t="s">
        <v>104</v>
      </c>
      <c r="C382" s="58" t="s">
        <v>445</v>
      </c>
      <c r="D382" s="58"/>
      <c r="E382" s="59">
        <f>E383</f>
        <v>2485.1999999999998</v>
      </c>
      <c r="F382" s="59"/>
      <c r="G382" s="59"/>
      <c r="H382" s="83">
        <f t="shared" si="80"/>
        <v>2485.1999999999998</v>
      </c>
      <c r="I382" s="59"/>
      <c r="J382" s="83">
        <f t="shared" si="79"/>
        <v>2485.1999999999998</v>
      </c>
      <c r="K382" s="59"/>
      <c r="L382" s="59"/>
      <c r="M382" s="59"/>
      <c r="N382" s="83">
        <f t="shared" si="81"/>
        <v>2485.1999999999998</v>
      </c>
    </row>
    <row r="383" spans="1:14" ht="22.5" hidden="1" customHeight="1">
      <c r="A383" s="50" t="s">
        <v>310</v>
      </c>
      <c r="B383" s="58" t="s">
        <v>104</v>
      </c>
      <c r="C383" s="58" t="s">
        <v>445</v>
      </c>
      <c r="D383" s="58" t="s">
        <v>309</v>
      </c>
      <c r="E383" s="59">
        <v>2485.1999999999998</v>
      </c>
      <c r="F383" s="59"/>
      <c r="G383" s="59"/>
      <c r="H383" s="83">
        <f t="shared" si="80"/>
        <v>2485.1999999999998</v>
      </c>
      <c r="I383" s="59"/>
      <c r="J383" s="83">
        <f t="shared" si="79"/>
        <v>2485.1999999999998</v>
      </c>
      <c r="K383" s="59"/>
      <c r="L383" s="59"/>
      <c r="M383" s="59"/>
      <c r="N383" s="83">
        <f t="shared" si="81"/>
        <v>2485.1999999999998</v>
      </c>
    </row>
    <row r="384" spans="1:14" s="8" customFormat="1" ht="39.75" hidden="1" customHeight="1">
      <c r="A384" s="50" t="s">
        <v>692</v>
      </c>
      <c r="B384" s="63" t="s">
        <v>104</v>
      </c>
      <c r="C384" s="63" t="s">
        <v>363</v>
      </c>
      <c r="D384" s="63"/>
      <c r="E384" s="59">
        <f>SUM(E385)</f>
        <v>8133</v>
      </c>
      <c r="F384" s="59"/>
      <c r="G384" s="87"/>
      <c r="H384" s="83">
        <f t="shared" si="80"/>
        <v>8133</v>
      </c>
      <c r="I384" s="87"/>
      <c r="J384" s="83">
        <f t="shared" si="79"/>
        <v>8133</v>
      </c>
      <c r="K384" s="87"/>
      <c r="L384" s="87"/>
      <c r="M384" s="87"/>
      <c r="N384" s="83">
        <f t="shared" si="81"/>
        <v>8133</v>
      </c>
    </row>
    <row r="385" spans="1:14" s="8" customFormat="1" ht="24.75" hidden="1" customHeight="1">
      <c r="A385" s="50" t="s">
        <v>310</v>
      </c>
      <c r="B385" s="63" t="s">
        <v>104</v>
      </c>
      <c r="C385" s="63" t="s">
        <v>363</v>
      </c>
      <c r="D385" s="63" t="s">
        <v>309</v>
      </c>
      <c r="E385" s="87">
        <v>8133</v>
      </c>
      <c r="F385" s="87"/>
      <c r="G385" s="87"/>
      <c r="H385" s="83">
        <f t="shared" si="80"/>
        <v>8133</v>
      </c>
      <c r="I385" s="87"/>
      <c r="J385" s="83">
        <f t="shared" si="79"/>
        <v>8133</v>
      </c>
      <c r="K385" s="87"/>
      <c r="L385" s="87"/>
      <c r="M385" s="87"/>
      <c r="N385" s="83">
        <f t="shared" si="81"/>
        <v>8133</v>
      </c>
    </row>
    <row r="386" spans="1:14" ht="24" hidden="1" customHeight="1">
      <c r="A386" s="201" t="s">
        <v>640</v>
      </c>
      <c r="B386" s="60" t="s">
        <v>639</v>
      </c>
      <c r="C386" s="60" t="s">
        <v>638</v>
      </c>
      <c r="D386" s="60"/>
      <c r="E386" s="88">
        <f>E388+E387</f>
        <v>0</v>
      </c>
      <c r="F386" s="88">
        <f t="shared" ref="F386:G386" si="83">F388+F387</f>
        <v>0</v>
      </c>
      <c r="G386" s="88">
        <f t="shared" si="83"/>
        <v>5000</v>
      </c>
      <c r="H386" s="83">
        <f t="shared" si="80"/>
        <v>5000</v>
      </c>
      <c r="I386" s="88">
        <f>I387</f>
        <v>760</v>
      </c>
      <c r="J386" s="83">
        <f t="shared" si="79"/>
        <v>5760</v>
      </c>
      <c r="K386" s="88"/>
      <c r="L386" s="88"/>
      <c r="M386" s="88"/>
      <c r="N386" s="83">
        <f t="shared" si="81"/>
        <v>5760</v>
      </c>
    </row>
    <row r="387" spans="1:14" ht="35.25" hidden="1" customHeight="1">
      <c r="A387" s="195" t="s">
        <v>641</v>
      </c>
      <c r="B387" s="63" t="s">
        <v>639</v>
      </c>
      <c r="C387" s="63" t="s">
        <v>638</v>
      </c>
      <c r="D387" s="60"/>
      <c r="E387" s="88"/>
      <c r="F387" s="88"/>
      <c r="G387" s="87">
        <v>1000</v>
      </c>
      <c r="H387" s="83">
        <f t="shared" si="80"/>
        <v>1000</v>
      </c>
      <c r="I387" s="87">
        <v>760</v>
      </c>
      <c r="J387" s="83">
        <f t="shared" si="79"/>
        <v>1760</v>
      </c>
      <c r="K387" s="87"/>
      <c r="L387" s="87"/>
      <c r="M387" s="87"/>
      <c r="N387" s="83">
        <f t="shared" si="81"/>
        <v>1760</v>
      </c>
    </row>
    <row r="388" spans="1:14" ht="37.5" hidden="1" customHeight="1">
      <c r="A388" s="195" t="s">
        <v>765</v>
      </c>
      <c r="B388" s="63" t="s">
        <v>639</v>
      </c>
      <c r="C388" s="63" t="s">
        <v>758</v>
      </c>
      <c r="D388" s="63" t="s">
        <v>642</v>
      </c>
      <c r="E388" s="84"/>
      <c r="F388" s="84"/>
      <c r="G388" s="87">
        <v>4000</v>
      </c>
      <c r="H388" s="83">
        <f t="shared" si="80"/>
        <v>4000</v>
      </c>
      <c r="I388" s="87"/>
      <c r="J388" s="83">
        <f t="shared" si="79"/>
        <v>4000</v>
      </c>
      <c r="K388" s="87"/>
      <c r="L388" s="87"/>
      <c r="M388" s="87"/>
      <c r="N388" s="83">
        <f t="shared" si="81"/>
        <v>4000</v>
      </c>
    </row>
    <row r="389" spans="1:14" ht="45.75" hidden="1" customHeight="1"/>
    <row r="390" spans="1:14" ht="21" hidden="1" customHeight="1"/>
    <row r="391" spans="1:14" ht="42.75" hidden="1" customHeight="1"/>
    <row r="392" spans="1:14" ht="21" hidden="1" customHeight="1"/>
    <row r="393" spans="1:14" ht="24.75" hidden="1" customHeight="1"/>
    <row r="394" spans="1:14" ht="48" hidden="1" customHeight="1"/>
    <row r="395" spans="1:14" ht="21" customHeight="1"/>
    <row r="396" spans="1:14" s="7" customFormat="1" ht="36.75" customHeight="1">
      <c r="A396" s="190"/>
      <c r="B396" s="31"/>
      <c r="C396" s="31"/>
      <c r="D396" s="31"/>
      <c r="E396" s="77"/>
      <c r="F396" s="77"/>
      <c r="G396" s="77"/>
      <c r="H396" s="77"/>
      <c r="I396" s="77"/>
      <c r="J396" s="77"/>
      <c r="K396" s="77"/>
      <c r="L396" s="77"/>
      <c r="M396" s="77"/>
      <c r="N396" s="77"/>
    </row>
    <row r="397" spans="1:14" s="7" customFormat="1" ht="24.75" customHeight="1">
      <c r="A397" s="190"/>
      <c r="B397" s="31"/>
      <c r="C397" s="31"/>
      <c r="D397" s="31"/>
      <c r="E397" s="77"/>
      <c r="F397" s="77"/>
      <c r="G397" s="77"/>
      <c r="H397" s="77"/>
      <c r="I397" s="77"/>
      <c r="J397" s="77"/>
      <c r="K397" s="77"/>
      <c r="L397" s="77"/>
      <c r="M397" s="77"/>
      <c r="N397" s="77"/>
    </row>
  </sheetData>
  <mergeCells count="4">
    <mergeCell ref="A8:N8"/>
    <mergeCell ref="C6:N6"/>
    <mergeCell ref="E3:O3"/>
    <mergeCell ref="E5:N5"/>
  </mergeCells>
  <phoneticPr fontId="4" type="noConversion"/>
  <pageMargins left="0.78740157480314965" right="0" top="0.39370078740157483" bottom="0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P274"/>
  <sheetViews>
    <sheetView topLeftCell="B58" workbookViewId="0">
      <selection activeCell="P220" sqref="P220"/>
    </sheetView>
  </sheetViews>
  <sheetFormatPr defaultRowHeight="12.75"/>
  <cols>
    <col min="1" max="1" width="0" hidden="1" customWidth="1"/>
    <col min="2" max="2" width="45" style="31" customWidth="1"/>
    <col min="3" max="3" width="13.28515625" style="31" customWidth="1"/>
    <col min="4" max="4" width="10.28515625" style="31" customWidth="1"/>
    <col min="5" max="5" width="10.85546875" style="31" customWidth="1"/>
    <col min="6" max="6" width="12.140625" style="77" hidden="1" customWidth="1"/>
    <col min="7" max="7" width="10.7109375" style="77" hidden="1" customWidth="1"/>
    <col min="8" max="8" width="12.28515625" style="77" hidden="1" customWidth="1"/>
    <col min="9" max="9" width="10.7109375" style="77" hidden="1" customWidth="1"/>
    <col min="10" max="10" width="11.85546875" style="77" hidden="1" customWidth="1"/>
    <col min="11" max="11" width="12.42578125" style="77" hidden="1" customWidth="1"/>
    <col min="12" max="13" width="12.42578125" style="77" customWidth="1"/>
    <col min="14" max="14" width="15.140625" style="77" customWidth="1"/>
  </cols>
  <sheetData>
    <row r="2" spans="2:16">
      <c r="F2" s="164"/>
      <c r="N2" s="164" t="s">
        <v>766</v>
      </c>
    </row>
    <row r="3" spans="2:16" ht="66" customHeight="1">
      <c r="D3" s="162"/>
      <c r="E3" s="223" t="s">
        <v>799</v>
      </c>
      <c r="F3" s="217"/>
      <c r="G3" s="217"/>
      <c r="H3" s="217"/>
      <c r="I3" s="217"/>
      <c r="J3" s="217"/>
      <c r="K3" s="217"/>
      <c r="L3" s="217"/>
      <c r="M3" s="217"/>
      <c r="N3" s="217"/>
      <c r="O3" s="160"/>
      <c r="P3" s="160"/>
    </row>
    <row r="4" spans="2:16">
      <c r="B4" s="216" t="s">
        <v>575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</row>
    <row r="5" spans="2:16" ht="41.25" customHeight="1">
      <c r="B5" s="70"/>
      <c r="C5" s="162"/>
      <c r="D5" s="162"/>
      <c r="E5" s="238" t="s">
        <v>709</v>
      </c>
      <c r="F5" s="224"/>
      <c r="G5" s="224"/>
      <c r="H5" s="224"/>
      <c r="I5" s="224"/>
      <c r="J5" s="224"/>
      <c r="K5" s="224"/>
      <c r="L5" s="224"/>
      <c r="M5" s="224"/>
      <c r="N5" s="224"/>
    </row>
    <row r="6" spans="2:16" ht="18" hidden="1" customHeight="1">
      <c r="B6" s="71"/>
      <c r="C6" s="71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</row>
    <row r="7" spans="2:16" ht="18" customHeight="1">
      <c r="B7" s="71"/>
      <c r="C7" s="71"/>
      <c r="D7" s="158"/>
      <c r="E7" s="158"/>
      <c r="F7" s="96"/>
      <c r="G7" s="96"/>
      <c r="H7" s="96"/>
      <c r="I7" s="96"/>
      <c r="J7" s="96"/>
      <c r="K7" s="96"/>
      <c r="L7" s="96"/>
      <c r="M7" s="96"/>
      <c r="N7" s="96" t="s">
        <v>183</v>
      </c>
    </row>
    <row r="8" spans="2:16" ht="60.75" customHeight="1">
      <c r="B8" s="237" t="s">
        <v>724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</row>
    <row r="9" spans="2:16" ht="18.75" customHeight="1">
      <c r="B9" s="32"/>
      <c r="C9" s="32"/>
      <c r="D9" s="32"/>
      <c r="E9" s="32"/>
      <c r="F9" s="97" t="s">
        <v>293</v>
      </c>
      <c r="G9" s="155"/>
      <c r="H9" s="155"/>
      <c r="I9" s="155"/>
      <c r="J9" s="155"/>
      <c r="K9" s="155"/>
      <c r="L9" s="155"/>
      <c r="M9" s="155"/>
      <c r="N9" s="97" t="s">
        <v>293</v>
      </c>
    </row>
    <row r="10" spans="2:16" ht="32.25" customHeight="1">
      <c r="B10" s="33" t="s">
        <v>156</v>
      </c>
      <c r="C10" s="33" t="s">
        <v>186</v>
      </c>
      <c r="D10" s="33" t="s">
        <v>132</v>
      </c>
      <c r="E10" s="33" t="s">
        <v>133</v>
      </c>
      <c r="F10" s="86" t="s">
        <v>600</v>
      </c>
      <c r="G10" s="83" t="s">
        <v>746</v>
      </c>
      <c r="H10" s="86" t="s">
        <v>600</v>
      </c>
      <c r="I10" s="83" t="s">
        <v>746</v>
      </c>
      <c r="J10" s="86" t="s">
        <v>600</v>
      </c>
      <c r="K10" s="83" t="s">
        <v>746</v>
      </c>
      <c r="L10" s="83" t="s">
        <v>600</v>
      </c>
      <c r="M10" s="83" t="s">
        <v>746</v>
      </c>
      <c r="N10" s="86" t="s">
        <v>600</v>
      </c>
    </row>
    <row r="11" spans="2:16" ht="23.25" customHeight="1">
      <c r="B11" s="21" t="s">
        <v>446</v>
      </c>
      <c r="C11" s="33"/>
      <c r="D11" s="33"/>
      <c r="E11" s="33"/>
      <c r="F11" s="83">
        <f>SUM(F217,F218,F244)</f>
        <v>954053.29999999993</v>
      </c>
      <c r="G11" s="83">
        <f>SUM(G217,G218,G244)</f>
        <v>102515.5</v>
      </c>
      <c r="H11" s="83">
        <f>F11+G11</f>
        <v>1056568.7999999998</v>
      </c>
      <c r="I11" s="83">
        <f>SUM(I217,I218,I244)</f>
        <v>28478.400000000001</v>
      </c>
      <c r="J11" s="83">
        <f>H11+I11</f>
        <v>1085047.1999999997</v>
      </c>
      <c r="K11" s="83">
        <f>SUM(K217,K218,K244)</f>
        <v>44918.200000000004</v>
      </c>
      <c r="L11" s="83">
        <f>J11+K11</f>
        <v>1129965.3999999997</v>
      </c>
      <c r="M11" s="83">
        <f>M28+M93+M244+M218+M181</f>
        <v>20192</v>
      </c>
      <c r="N11" s="83">
        <f>L11+M11</f>
        <v>1150157.3999999997</v>
      </c>
    </row>
    <row r="12" spans="2:16" ht="34.5" customHeight="1">
      <c r="B12" s="37" t="s">
        <v>651</v>
      </c>
      <c r="C12" s="56" t="s">
        <v>248</v>
      </c>
      <c r="D12" s="56"/>
      <c r="E12" s="56"/>
      <c r="F12" s="83">
        <f>F13</f>
        <v>11300</v>
      </c>
      <c r="G12" s="83">
        <f>G13</f>
        <v>0</v>
      </c>
      <c r="H12" s="83">
        <f t="shared" ref="H12:H77" si="0">F12+G12</f>
        <v>11300</v>
      </c>
      <c r="I12" s="83"/>
      <c r="J12" s="83">
        <f t="shared" ref="J12:J77" si="1">H12+I12</f>
        <v>11300</v>
      </c>
      <c r="K12" s="83"/>
      <c r="L12" s="83">
        <f t="shared" ref="L12:L77" si="2">J12+K12</f>
        <v>11300</v>
      </c>
      <c r="M12" s="83"/>
      <c r="N12" s="83">
        <f t="shared" ref="N12:N77" si="3">L12+M12</f>
        <v>11300</v>
      </c>
    </row>
    <row r="13" spans="2:16" ht="24.75" hidden="1" customHeight="1">
      <c r="B13" s="16" t="s">
        <v>116</v>
      </c>
      <c r="C13" s="58" t="s">
        <v>574</v>
      </c>
      <c r="D13" s="58" t="s">
        <v>215</v>
      </c>
      <c r="E13" s="58"/>
      <c r="F13" s="59">
        <f>F14+F16+F19+F21+F23</f>
        <v>11300</v>
      </c>
      <c r="G13" s="59"/>
      <c r="H13" s="83">
        <f t="shared" si="0"/>
        <v>11300</v>
      </c>
      <c r="I13" s="59"/>
      <c r="J13" s="83">
        <f t="shared" si="1"/>
        <v>11300</v>
      </c>
      <c r="K13" s="59"/>
      <c r="L13" s="83">
        <f t="shared" si="2"/>
        <v>11300</v>
      </c>
      <c r="M13" s="59"/>
      <c r="N13" s="83">
        <f t="shared" si="3"/>
        <v>11300</v>
      </c>
    </row>
    <row r="14" spans="2:16" ht="28.5" hidden="1" customHeight="1">
      <c r="B14" s="16" t="s">
        <v>274</v>
      </c>
      <c r="C14" s="58" t="s">
        <v>466</v>
      </c>
      <c r="D14" s="58" t="s">
        <v>305</v>
      </c>
      <c r="E14" s="58"/>
      <c r="F14" s="59">
        <f>SUM(F15)</f>
        <v>7300</v>
      </c>
      <c r="G14" s="59"/>
      <c r="H14" s="83">
        <f t="shared" si="0"/>
        <v>7300</v>
      </c>
      <c r="I14" s="59"/>
      <c r="J14" s="83">
        <f t="shared" si="1"/>
        <v>7300</v>
      </c>
      <c r="K14" s="59"/>
      <c r="L14" s="83">
        <f t="shared" si="2"/>
        <v>7300</v>
      </c>
      <c r="M14" s="59"/>
      <c r="N14" s="83">
        <f t="shared" si="3"/>
        <v>7300</v>
      </c>
    </row>
    <row r="15" spans="2:16" ht="30" hidden="1" customHeight="1">
      <c r="B15" s="16" t="s">
        <v>147</v>
      </c>
      <c r="C15" s="58" t="s">
        <v>466</v>
      </c>
      <c r="D15" s="58" t="s">
        <v>305</v>
      </c>
      <c r="E15" s="58" t="s">
        <v>146</v>
      </c>
      <c r="F15" s="59">
        <v>7300</v>
      </c>
      <c r="G15" s="59"/>
      <c r="H15" s="83">
        <f t="shared" si="0"/>
        <v>7300</v>
      </c>
      <c r="I15" s="59"/>
      <c r="J15" s="83">
        <f t="shared" si="1"/>
        <v>7300</v>
      </c>
      <c r="K15" s="59"/>
      <c r="L15" s="83">
        <f t="shared" si="2"/>
        <v>7300</v>
      </c>
      <c r="M15" s="59"/>
      <c r="N15" s="83">
        <f t="shared" si="3"/>
        <v>7300</v>
      </c>
    </row>
    <row r="16" spans="2:16" ht="20.25" hidden="1" customHeight="1">
      <c r="B16" s="28" t="s">
        <v>263</v>
      </c>
      <c r="C16" s="58" t="s">
        <v>417</v>
      </c>
      <c r="D16" s="58"/>
      <c r="E16" s="58"/>
      <c r="F16" s="59">
        <f>F17</f>
        <v>800</v>
      </c>
      <c r="G16" s="59"/>
      <c r="H16" s="83">
        <f t="shared" si="0"/>
        <v>800</v>
      </c>
      <c r="I16" s="59"/>
      <c r="J16" s="83">
        <f t="shared" si="1"/>
        <v>800</v>
      </c>
      <c r="K16" s="59"/>
      <c r="L16" s="83">
        <f t="shared" si="2"/>
        <v>800</v>
      </c>
      <c r="M16" s="59"/>
      <c r="N16" s="83">
        <f t="shared" si="3"/>
        <v>800</v>
      </c>
    </row>
    <row r="17" spans="2:14" ht="18" hidden="1" customHeight="1">
      <c r="B17" s="16" t="s">
        <v>60</v>
      </c>
      <c r="C17" s="58" t="s">
        <v>417</v>
      </c>
      <c r="D17" s="58" t="s">
        <v>320</v>
      </c>
      <c r="E17" s="58"/>
      <c r="F17" s="59">
        <f>F18</f>
        <v>800</v>
      </c>
      <c r="G17" s="59"/>
      <c r="H17" s="83">
        <f t="shared" si="0"/>
        <v>800</v>
      </c>
      <c r="I17" s="59"/>
      <c r="J17" s="83">
        <f t="shared" si="1"/>
        <v>800</v>
      </c>
      <c r="K17" s="59"/>
      <c r="L17" s="83">
        <f t="shared" si="2"/>
        <v>800</v>
      </c>
      <c r="M17" s="59"/>
      <c r="N17" s="83">
        <f t="shared" si="3"/>
        <v>800</v>
      </c>
    </row>
    <row r="18" spans="2:14" ht="33" hidden="1" customHeight="1">
      <c r="B18" s="23" t="s">
        <v>188</v>
      </c>
      <c r="C18" s="58" t="s">
        <v>417</v>
      </c>
      <c r="D18" s="58" t="s">
        <v>320</v>
      </c>
      <c r="E18" s="58" t="s">
        <v>187</v>
      </c>
      <c r="F18" s="59">
        <v>800</v>
      </c>
      <c r="G18" s="59"/>
      <c r="H18" s="83">
        <f t="shared" si="0"/>
        <v>800</v>
      </c>
      <c r="I18" s="59"/>
      <c r="J18" s="83">
        <f t="shared" si="1"/>
        <v>800</v>
      </c>
      <c r="K18" s="59"/>
      <c r="L18" s="83">
        <f t="shared" si="2"/>
        <v>800</v>
      </c>
      <c r="M18" s="59"/>
      <c r="N18" s="83">
        <f t="shared" si="3"/>
        <v>800</v>
      </c>
    </row>
    <row r="19" spans="2:14" ht="30.75" hidden="1" customHeight="1">
      <c r="B19" s="16" t="s">
        <v>264</v>
      </c>
      <c r="C19" s="58" t="s">
        <v>418</v>
      </c>
      <c r="D19" s="58"/>
      <c r="E19" s="58"/>
      <c r="F19" s="59">
        <f>SUM(F20)</f>
        <v>2600</v>
      </c>
      <c r="G19" s="59"/>
      <c r="H19" s="83">
        <f t="shared" si="0"/>
        <v>2600</v>
      </c>
      <c r="I19" s="59"/>
      <c r="J19" s="83">
        <f t="shared" si="1"/>
        <v>2600</v>
      </c>
      <c r="K19" s="59"/>
      <c r="L19" s="83">
        <f t="shared" si="2"/>
        <v>2600</v>
      </c>
      <c r="M19" s="59"/>
      <c r="N19" s="83">
        <f t="shared" si="3"/>
        <v>2600</v>
      </c>
    </row>
    <row r="20" spans="2:14" ht="21.75" hidden="1" customHeight="1">
      <c r="B20" s="42" t="s">
        <v>279</v>
      </c>
      <c r="C20" s="58" t="s">
        <v>418</v>
      </c>
      <c r="D20" s="58" t="s">
        <v>320</v>
      </c>
      <c r="E20" s="58" t="s">
        <v>295</v>
      </c>
      <c r="F20" s="59">
        <v>2600</v>
      </c>
      <c r="G20" s="59"/>
      <c r="H20" s="83">
        <f t="shared" si="0"/>
        <v>2600</v>
      </c>
      <c r="I20" s="59"/>
      <c r="J20" s="83">
        <f t="shared" si="1"/>
        <v>2600</v>
      </c>
      <c r="K20" s="59"/>
      <c r="L20" s="83">
        <f t="shared" si="2"/>
        <v>2600</v>
      </c>
      <c r="M20" s="59"/>
      <c r="N20" s="83">
        <f t="shared" si="3"/>
        <v>2600</v>
      </c>
    </row>
    <row r="21" spans="2:14" ht="21" hidden="1" customHeight="1">
      <c r="B21" s="43" t="s">
        <v>475</v>
      </c>
      <c r="C21" s="58" t="s">
        <v>473</v>
      </c>
      <c r="D21" s="58" t="s">
        <v>320</v>
      </c>
      <c r="E21" s="58"/>
      <c r="F21" s="59">
        <v>100</v>
      </c>
      <c r="G21" s="59"/>
      <c r="H21" s="83">
        <f t="shared" si="0"/>
        <v>100</v>
      </c>
      <c r="I21" s="59"/>
      <c r="J21" s="83">
        <f t="shared" si="1"/>
        <v>100</v>
      </c>
      <c r="K21" s="59"/>
      <c r="L21" s="83">
        <f t="shared" si="2"/>
        <v>100</v>
      </c>
      <c r="M21" s="59"/>
      <c r="N21" s="83">
        <f t="shared" si="3"/>
        <v>100</v>
      </c>
    </row>
    <row r="22" spans="2:14" ht="37.5" hidden="1" customHeight="1">
      <c r="B22" s="23" t="s">
        <v>188</v>
      </c>
      <c r="C22" s="58" t="s">
        <v>473</v>
      </c>
      <c r="D22" s="58" t="s">
        <v>320</v>
      </c>
      <c r="E22" s="58" t="s">
        <v>187</v>
      </c>
      <c r="F22" s="59">
        <v>100</v>
      </c>
      <c r="G22" s="59"/>
      <c r="H22" s="83">
        <f t="shared" si="0"/>
        <v>100</v>
      </c>
      <c r="I22" s="59"/>
      <c r="J22" s="83">
        <f t="shared" si="1"/>
        <v>100</v>
      </c>
      <c r="K22" s="59"/>
      <c r="L22" s="83">
        <f t="shared" si="2"/>
        <v>100</v>
      </c>
      <c r="M22" s="59"/>
      <c r="N22" s="83">
        <f t="shared" si="3"/>
        <v>100</v>
      </c>
    </row>
    <row r="23" spans="2:14" ht="22.5" hidden="1" customHeight="1">
      <c r="B23" s="43" t="s">
        <v>599</v>
      </c>
      <c r="C23" s="58" t="s">
        <v>598</v>
      </c>
      <c r="D23" s="58" t="s">
        <v>320</v>
      </c>
      <c r="E23" s="58"/>
      <c r="F23" s="59">
        <f>F24</f>
        <v>500</v>
      </c>
      <c r="G23" s="59"/>
      <c r="H23" s="83">
        <f t="shared" si="0"/>
        <v>500</v>
      </c>
      <c r="I23" s="59"/>
      <c r="J23" s="83">
        <f t="shared" si="1"/>
        <v>500</v>
      </c>
      <c r="K23" s="59"/>
      <c r="L23" s="83">
        <f t="shared" si="2"/>
        <v>500</v>
      </c>
      <c r="M23" s="59"/>
      <c r="N23" s="83">
        <f t="shared" si="3"/>
        <v>500</v>
      </c>
    </row>
    <row r="24" spans="2:14" ht="27" hidden="1" customHeight="1">
      <c r="B24" s="23" t="s">
        <v>188</v>
      </c>
      <c r="C24" s="58" t="s">
        <v>598</v>
      </c>
      <c r="D24" s="58" t="s">
        <v>320</v>
      </c>
      <c r="E24" s="58" t="s">
        <v>187</v>
      </c>
      <c r="F24" s="59">
        <v>500</v>
      </c>
      <c r="G24" s="59"/>
      <c r="H24" s="83">
        <f t="shared" si="0"/>
        <v>500</v>
      </c>
      <c r="I24" s="59"/>
      <c r="J24" s="83">
        <f t="shared" si="1"/>
        <v>500</v>
      </c>
      <c r="K24" s="59"/>
      <c r="L24" s="83">
        <f t="shared" si="2"/>
        <v>500</v>
      </c>
      <c r="M24" s="59"/>
      <c r="N24" s="83">
        <f t="shared" si="3"/>
        <v>500</v>
      </c>
    </row>
    <row r="25" spans="2:14" ht="42.75" customHeight="1">
      <c r="B25" s="40" t="s">
        <v>678</v>
      </c>
      <c r="C25" s="56" t="s">
        <v>245</v>
      </c>
      <c r="D25" s="55" t="s">
        <v>304</v>
      </c>
      <c r="E25" s="56"/>
      <c r="F25" s="83">
        <f>F26</f>
        <v>900</v>
      </c>
      <c r="G25" s="83"/>
      <c r="H25" s="83">
        <f t="shared" si="0"/>
        <v>900</v>
      </c>
      <c r="I25" s="83"/>
      <c r="J25" s="83">
        <f t="shared" si="1"/>
        <v>900</v>
      </c>
      <c r="K25" s="83"/>
      <c r="L25" s="83">
        <f t="shared" si="2"/>
        <v>900</v>
      </c>
      <c r="M25" s="83"/>
      <c r="N25" s="83">
        <f t="shared" si="3"/>
        <v>900</v>
      </c>
    </row>
    <row r="26" spans="2:14" ht="30" hidden="1" customHeight="1">
      <c r="B26" s="16" t="s">
        <v>395</v>
      </c>
      <c r="C26" s="58" t="s">
        <v>396</v>
      </c>
      <c r="D26" s="57"/>
      <c r="E26" s="58"/>
      <c r="F26" s="59">
        <f>F27</f>
        <v>900</v>
      </c>
      <c r="G26" s="59"/>
      <c r="H26" s="83">
        <f t="shared" si="0"/>
        <v>900</v>
      </c>
      <c r="I26" s="59"/>
      <c r="J26" s="83">
        <f t="shared" si="1"/>
        <v>900</v>
      </c>
      <c r="K26" s="59"/>
      <c r="L26" s="83">
        <f t="shared" si="2"/>
        <v>900</v>
      </c>
      <c r="M26" s="59"/>
      <c r="N26" s="83">
        <f t="shared" si="3"/>
        <v>900</v>
      </c>
    </row>
    <row r="27" spans="2:14" ht="30" hidden="1" customHeight="1">
      <c r="B27" s="23" t="s">
        <v>4</v>
      </c>
      <c r="C27" s="58" t="s">
        <v>439</v>
      </c>
      <c r="D27" s="57"/>
      <c r="E27" s="58"/>
      <c r="F27" s="59">
        <v>900</v>
      </c>
      <c r="G27" s="59"/>
      <c r="H27" s="83">
        <f t="shared" si="0"/>
        <v>900</v>
      </c>
      <c r="I27" s="59"/>
      <c r="J27" s="83">
        <f t="shared" si="1"/>
        <v>900</v>
      </c>
      <c r="K27" s="59"/>
      <c r="L27" s="83">
        <f t="shared" si="2"/>
        <v>900</v>
      </c>
      <c r="M27" s="59"/>
      <c r="N27" s="83">
        <f t="shared" si="3"/>
        <v>900</v>
      </c>
    </row>
    <row r="28" spans="2:14" ht="32.25" customHeight="1">
      <c r="B28" s="34" t="s">
        <v>679</v>
      </c>
      <c r="C28" s="56" t="s">
        <v>339</v>
      </c>
      <c r="D28" s="56"/>
      <c r="E28" s="58"/>
      <c r="F28" s="83">
        <f>SUM(F29,F36)</f>
        <v>98042.400000000009</v>
      </c>
      <c r="G28" s="83">
        <f>SUM(G29,G36)</f>
        <v>4623</v>
      </c>
      <c r="H28" s="83">
        <f t="shared" si="0"/>
        <v>102665.40000000001</v>
      </c>
      <c r="I28" s="83"/>
      <c r="J28" s="83">
        <f t="shared" si="1"/>
        <v>102665.40000000001</v>
      </c>
      <c r="K28" s="83"/>
      <c r="L28" s="83">
        <f t="shared" si="2"/>
        <v>102665.40000000001</v>
      </c>
      <c r="M28" s="83">
        <v>8840.9</v>
      </c>
      <c r="N28" s="83">
        <f t="shared" si="3"/>
        <v>111506.3</v>
      </c>
    </row>
    <row r="29" spans="2:14" ht="31.5" customHeight="1">
      <c r="B29" s="34" t="s">
        <v>5</v>
      </c>
      <c r="C29" s="56" t="s">
        <v>340</v>
      </c>
      <c r="D29" s="56"/>
      <c r="E29" s="56"/>
      <c r="F29" s="83">
        <f>F30</f>
        <v>28274.3</v>
      </c>
      <c r="G29" s="83">
        <f>G30</f>
        <v>0</v>
      </c>
      <c r="H29" s="83">
        <f t="shared" si="0"/>
        <v>28274.3</v>
      </c>
      <c r="I29" s="83"/>
      <c r="J29" s="83">
        <f t="shared" si="1"/>
        <v>28274.3</v>
      </c>
      <c r="K29" s="83"/>
      <c r="L29" s="83">
        <f t="shared" si="2"/>
        <v>28274.3</v>
      </c>
      <c r="M29" s="83"/>
      <c r="N29" s="83">
        <f t="shared" si="3"/>
        <v>28274.3</v>
      </c>
    </row>
    <row r="30" spans="2:14" ht="23.25" customHeight="1">
      <c r="B30" s="41" t="s">
        <v>435</v>
      </c>
      <c r="C30" s="58" t="s">
        <v>436</v>
      </c>
      <c r="D30" s="56"/>
      <c r="E30" s="56"/>
      <c r="F30" s="59">
        <f>SUM(F31)+F34+F35</f>
        <v>28274.3</v>
      </c>
      <c r="G30" s="83"/>
      <c r="H30" s="83">
        <f t="shared" si="0"/>
        <v>28274.3</v>
      </c>
      <c r="I30" s="83"/>
      <c r="J30" s="83">
        <f t="shared" si="1"/>
        <v>28274.3</v>
      </c>
      <c r="K30" s="83"/>
      <c r="L30" s="83">
        <f t="shared" si="2"/>
        <v>28274.3</v>
      </c>
      <c r="M30" s="83"/>
      <c r="N30" s="83">
        <f t="shared" si="3"/>
        <v>28274.3</v>
      </c>
    </row>
    <row r="31" spans="2:14" ht="27" customHeight="1">
      <c r="B31" s="23" t="s">
        <v>6</v>
      </c>
      <c r="C31" s="58" t="s">
        <v>437</v>
      </c>
      <c r="D31" s="58"/>
      <c r="E31" s="58"/>
      <c r="F31" s="59">
        <f>F32</f>
        <v>20867</v>
      </c>
      <c r="G31" s="59"/>
      <c r="H31" s="83">
        <f t="shared" si="0"/>
        <v>20867</v>
      </c>
      <c r="I31" s="59"/>
      <c r="J31" s="83">
        <f t="shared" si="1"/>
        <v>20867</v>
      </c>
      <c r="K31" s="59"/>
      <c r="L31" s="83">
        <f t="shared" si="2"/>
        <v>20867</v>
      </c>
      <c r="M31" s="59"/>
      <c r="N31" s="83">
        <f t="shared" si="3"/>
        <v>20867</v>
      </c>
    </row>
    <row r="32" spans="2:14" ht="19.5" customHeight="1">
      <c r="B32" s="28" t="s">
        <v>162</v>
      </c>
      <c r="C32" s="58" t="s">
        <v>437</v>
      </c>
      <c r="D32" s="58" t="s">
        <v>161</v>
      </c>
      <c r="E32" s="58"/>
      <c r="F32" s="59">
        <f>F33</f>
        <v>20867</v>
      </c>
      <c r="G32" s="59"/>
      <c r="H32" s="83">
        <f t="shared" si="0"/>
        <v>20867</v>
      </c>
      <c r="I32" s="59"/>
      <c r="J32" s="83">
        <f t="shared" si="1"/>
        <v>20867</v>
      </c>
      <c r="K32" s="59"/>
      <c r="L32" s="83">
        <f t="shared" si="2"/>
        <v>20867</v>
      </c>
      <c r="M32" s="59"/>
      <c r="N32" s="83">
        <f t="shared" si="3"/>
        <v>20867</v>
      </c>
    </row>
    <row r="33" spans="2:14" ht="27.75" customHeight="1">
      <c r="B33" s="23" t="s">
        <v>287</v>
      </c>
      <c r="C33" s="58" t="s">
        <v>437</v>
      </c>
      <c r="D33" s="58" t="s">
        <v>460</v>
      </c>
      <c r="E33" s="58" t="s">
        <v>520</v>
      </c>
      <c r="F33" s="59">
        <v>20867</v>
      </c>
      <c r="G33" s="59"/>
      <c r="H33" s="83">
        <f t="shared" si="0"/>
        <v>20867</v>
      </c>
      <c r="I33" s="59"/>
      <c r="J33" s="83">
        <f t="shared" si="1"/>
        <v>20867</v>
      </c>
      <c r="K33" s="59"/>
      <c r="L33" s="83">
        <f t="shared" si="2"/>
        <v>20867</v>
      </c>
      <c r="M33" s="59"/>
      <c r="N33" s="83">
        <f t="shared" si="3"/>
        <v>20867</v>
      </c>
    </row>
    <row r="34" spans="2:14" ht="20.25" customHeight="1">
      <c r="B34" s="23" t="s">
        <v>629</v>
      </c>
      <c r="C34" s="58" t="s">
        <v>725</v>
      </c>
      <c r="D34" s="58" t="s">
        <v>460</v>
      </c>
      <c r="E34" s="58" t="s">
        <v>587</v>
      </c>
      <c r="F34" s="84">
        <v>7406.3</v>
      </c>
      <c r="G34" s="59"/>
      <c r="H34" s="83">
        <f t="shared" si="0"/>
        <v>7406.3</v>
      </c>
      <c r="I34" s="59"/>
      <c r="J34" s="83">
        <f t="shared" si="1"/>
        <v>7406.3</v>
      </c>
      <c r="K34" s="59"/>
      <c r="L34" s="83">
        <f t="shared" si="2"/>
        <v>7406.3</v>
      </c>
      <c r="M34" s="59"/>
      <c r="N34" s="83">
        <f t="shared" si="3"/>
        <v>7406.3</v>
      </c>
    </row>
    <row r="35" spans="2:14" ht="27.75" customHeight="1">
      <c r="B35" s="23" t="s">
        <v>585</v>
      </c>
      <c r="C35" s="64" t="s">
        <v>726</v>
      </c>
      <c r="D35" s="58" t="s">
        <v>460</v>
      </c>
      <c r="E35" s="58" t="s">
        <v>587</v>
      </c>
      <c r="F35" s="59">
        <v>1</v>
      </c>
      <c r="G35" s="59"/>
      <c r="H35" s="83">
        <f t="shared" si="0"/>
        <v>1</v>
      </c>
      <c r="I35" s="59"/>
      <c r="J35" s="83">
        <f t="shared" si="1"/>
        <v>1</v>
      </c>
      <c r="K35" s="59"/>
      <c r="L35" s="83">
        <f t="shared" si="2"/>
        <v>1</v>
      </c>
      <c r="M35" s="59"/>
      <c r="N35" s="83">
        <f t="shared" si="3"/>
        <v>1</v>
      </c>
    </row>
    <row r="36" spans="2:14" ht="42.75" customHeight="1">
      <c r="B36" s="34" t="s">
        <v>33</v>
      </c>
      <c r="C36" s="56" t="s">
        <v>366</v>
      </c>
      <c r="D36" s="56"/>
      <c r="E36" s="56"/>
      <c r="F36" s="83">
        <f>F37+F47+F55+F61+F64</f>
        <v>69768.100000000006</v>
      </c>
      <c r="G36" s="83">
        <f>G37+G47+G55+G61+G64</f>
        <v>4623</v>
      </c>
      <c r="H36" s="83">
        <f t="shared" si="0"/>
        <v>74391.100000000006</v>
      </c>
      <c r="I36" s="83"/>
      <c r="J36" s="83">
        <f t="shared" si="1"/>
        <v>74391.100000000006</v>
      </c>
      <c r="K36" s="83"/>
      <c r="L36" s="83">
        <f t="shared" si="2"/>
        <v>74391.100000000006</v>
      </c>
      <c r="M36" s="83">
        <f>M43+M44+M51+M52</f>
        <v>8840.9</v>
      </c>
      <c r="N36" s="83">
        <f t="shared" si="3"/>
        <v>83232</v>
      </c>
    </row>
    <row r="37" spans="2:14" ht="30" customHeight="1">
      <c r="B37" s="23" t="s">
        <v>490</v>
      </c>
      <c r="C37" s="58" t="s">
        <v>426</v>
      </c>
      <c r="D37" s="58"/>
      <c r="E37" s="58"/>
      <c r="F37" s="83">
        <f>SUM(F38)</f>
        <v>35878.800000000003</v>
      </c>
      <c r="G37" s="83">
        <f>SUM(G38)</f>
        <v>3823</v>
      </c>
      <c r="H37" s="83">
        <f t="shared" si="0"/>
        <v>39701.800000000003</v>
      </c>
      <c r="I37" s="83"/>
      <c r="J37" s="83">
        <f t="shared" si="1"/>
        <v>39701.800000000003</v>
      </c>
      <c r="K37" s="83"/>
      <c r="L37" s="83">
        <f t="shared" si="2"/>
        <v>39701.800000000003</v>
      </c>
      <c r="M37" s="83"/>
      <c r="N37" s="83">
        <f t="shared" si="3"/>
        <v>39701.800000000003</v>
      </c>
    </row>
    <row r="38" spans="2:14" ht="23.25" customHeight="1">
      <c r="B38" s="16" t="s">
        <v>99</v>
      </c>
      <c r="C38" s="58" t="s">
        <v>426</v>
      </c>
      <c r="D38" s="58" t="s">
        <v>100</v>
      </c>
      <c r="E38" s="58"/>
      <c r="F38" s="59">
        <f>F39+F41</f>
        <v>35878.800000000003</v>
      </c>
      <c r="G38" s="59">
        <f>G39+G41</f>
        <v>3823</v>
      </c>
      <c r="H38" s="83">
        <f t="shared" si="0"/>
        <v>39701.800000000003</v>
      </c>
      <c r="I38" s="59"/>
      <c r="J38" s="83">
        <f t="shared" si="1"/>
        <v>39701.800000000003</v>
      </c>
      <c r="K38" s="59"/>
      <c r="L38" s="83">
        <f t="shared" si="2"/>
        <v>39701.800000000003</v>
      </c>
      <c r="M38" s="59"/>
      <c r="N38" s="83">
        <f t="shared" si="3"/>
        <v>39701.800000000003</v>
      </c>
    </row>
    <row r="39" spans="2:14" ht="31.5" customHeight="1">
      <c r="B39" s="41" t="s">
        <v>273</v>
      </c>
      <c r="C39" s="58" t="s">
        <v>433</v>
      </c>
      <c r="D39" s="58" t="s">
        <v>101</v>
      </c>
      <c r="E39" s="58"/>
      <c r="F39" s="59">
        <f>SUM(F40)</f>
        <v>27019</v>
      </c>
      <c r="G39" s="59">
        <f>G40</f>
        <v>3123</v>
      </c>
      <c r="H39" s="83">
        <f t="shared" si="0"/>
        <v>30142</v>
      </c>
      <c r="I39" s="59"/>
      <c r="J39" s="83">
        <f t="shared" si="1"/>
        <v>30142</v>
      </c>
      <c r="K39" s="59"/>
      <c r="L39" s="83">
        <f t="shared" si="2"/>
        <v>30142</v>
      </c>
      <c r="M39" s="59"/>
      <c r="N39" s="83">
        <f t="shared" si="3"/>
        <v>30142</v>
      </c>
    </row>
    <row r="40" spans="2:14" ht="23.25" customHeight="1">
      <c r="B40" s="23" t="s">
        <v>144</v>
      </c>
      <c r="C40" s="58" t="s">
        <v>433</v>
      </c>
      <c r="D40" s="58" t="s">
        <v>101</v>
      </c>
      <c r="E40" s="58" t="s">
        <v>520</v>
      </c>
      <c r="F40" s="59">
        <v>27019</v>
      </c>
      <c r="G40" s="59">
        <v>3123</v>
      </c>
      <c r="H40" s="83">
        <f t="shared" si="0"/>
        <v>30142</v>
      </c>
      <c r="I40" s="59"/>
      <c r="J40" s="83">
        <f t="shared" si="1"/>
        <v>30142</v>
      </c>
      <c r="K40" s="59"/>
      <c r="L40" s="83">
        <f t="shared" si="2"/>
        <v>30142</v>
      </c>
      <c r="M40" s="59"/>
      <c r="N40" s="83">
        <f t="shared" si="3"/>
        <v>30142</v>
      </c>
    </row>
    <row r="41" spans="2:14" ht="19.5" customHeight="1">
      <c r="B41" s="16" t="s">
        <v>285</v>
      </c>
      <c r="C41" s="58" t="s">
        <v>434</v>
      </c>
      <c r="D41" s="58" t="s">
        <v>101</v>
      </c>
      <c r="E41" s="58"/>
      <c r="F41" s="59">
        <f>F42+F43+F44+F45+F46</f>
        <v>8859.7999999999993</v>
      </c>
      <c r="G41" s="59">
        <f>G42+G43+G44+G45+G46</f>
        <v>700</v>
      </c>
      <c r="H41" s="83">
        <f t="shared" si="0"/>
        <v>9559.7999999999993</v>
      </c>
      <c r="I41" s="59"/>
      <c r="J41" s="83">
        <f t="shared" si="1"/>
        <v>9559.7999999999993</v>
      </c>
      <c r="K41" s="59"/>
      <c r="L41" s="83">
        <f t="shared" si="2"/>
        <v>9559.7999999999993</v>
      </c>
      <c r="M41" s="59"/>
      <c r="N41" s="83">
        <f t="shared" si="3"/>
        <v>9559.7999999999993</v>
      </c>
    </row>
    <row r="42" spans="2:14" ht="24" customHeight="1">
      <c r="B42" s="23" t="s">
        <v>144</v>
      </c>
      <c r="C42" s="58" t="s">
        <v>434</v>
      </c>
      <c r="D42" s="58" t="s">
        <v>101</v>
      </c>
      <c r="E42" s="58" t="s">
        <v>520</v>
      </c>
      <c r="F42" s="59">
        <v>8000</v>
      </c>
      <c r="G42" s="59">
        <v>700</v>
      </c>
      <c r="H42" s="83">
        <f t="shared" si="0"/>
        <v>8700</v>
      </c>
      <c r="I42" s="59"/>
      <c r="J42" s="83">
        <f t="shared" si="1"/>
        <v>8700</v>
      </c>
      <c r="K42" s="59"/>
      <c r="L42" s="83">
        <f t="shared" si="2"/>
        <v>8700</v>
      </c>
      <c r="M42" s="59"/>
      <c r="N42" s="83">
        <f t="shared" si="3"/>
        <v>8700</v>
      </c>
    </row>
    <row r="43" spans="2:14" ht="24" customHeight="1">
      <c r="B43" s="49" t="s">
        <v>791</v>
      </c>
      <c r="C43" s="58" t="s">
        <v>793</v>
      </c>
      <c r="D43" s="58" t="s">
        <v>101</v>
      </c>
      <c r="E43" s="58"/>
      <c r="F43" s="59"/>
      <c r="G43" s="59"/>
      <c r="H43" s="83">
        <f t="shared" si="0"/>
        <v>0</v>
      </c>
      <c r="I43" s="59"/>
      <c r="J43" s="83">
        <f t="shared" si="1"/>
        <v>0</v>
      </c>
      <c r="K43" s="59"/>
      <c r="L43" s="83">
        <f t="shared" si="2"/>
        <v>0</v>
      </c>
      <c r="M43" s="92">
        <v>107.5</v>
      </c>
      <c r="N43" s="83">
        <f t="shared" si="3"/>
        <v>107.5</v>
      </c>
    </row>
    <row r="44" spans="2:14" ht="24" customHeight="1">
      <c r="B44" s="49" t="s">
        <v>792</v>
      </c>
      <c r="C44" s="58" t="s">
        <v>793</v>
      </c>
      <c r="D44" s="58" t="s">
        <v>101</v>
      </c>
      <c r="E44" s="58"/>
      <c r="F44" s="59"/>
      <c r="G44" s="59"/>
      <c r="H44" s="83">
        <f t="shared" si="0"/>
        <v>0</v>
      </c>
      <c r="I44" s="59"/>
      <c r="J44" s="83">
        <f t="shared" si="1"/>
        <v>0</v>
      </c>
      <c r="K44" s="59"/>
      <c r="L44" s="83">
        <f t="shared" si="2"/>
        <v>0</v>
      </c>
      <c r="M44" s="92">
        <v>1</v>
      </c>
      <c r="N44" s="83">
        <f t="shared" si="3"/>
        <v>1</v>
      </c>
    </row>
    <row r="45" spans="2:14" ht="24" customHeight="1">
      <c r="B45" s="23" t="s">
        <v>629</v>
      </c>
      <c r="C45" s="58" t="s">
        <v>623</v>
      </c>
      <c r="D45" s="58" t="s">
        <v>101</v>
      </c>
      <c r="E45" s="58" t="s">
        <v>587</v>
      </c>
      <c r="F45" s="59">
        <v>858.8</v>
      </c>
      <c r="G45" s="59"/>
      <c r="H45" s="83">
        <f t="shared" si="0"/>
        <v>858.8</v>
      </c>
      <c r="I45" s="59"/>
      <c r="J45" s="83">
        <f t="shared" si="1"/>
        <v>858.8</v>
      </c>
      <c r="K45" s="59"/>
      <c r="L45" s="83">
        <f t="shared" si="2"/>
        <v>858.8</v>
      </c>
      <c r="M45" s="59"/>
      <c r="N45" s="83">
        <f t="shared" si="3"/>
        <v>858.8</v>
      </c>
    </row>
    <row r="46" spans="2:14" ht="24" customHeight="1">
      <c r="B46" s="23" t="s">
        <v>585</v>
      </c>
      <c r="C46" s="58" t="s">
        <v>624</v>
      </c>
      <c r="D46" s="58" t="s">
        <v>101</v>
      </c>
      <c r="E46" s="58" t="s">
        <v>587</v>
      </c>
      <c r="F46" s="59">
        <v>1</v>
      </c>
      <c r="G46" s="59"/>
      <c r="H46" s="83">
        <f t="shared" si="0"/>
        <v>1</v>
      </c>
      <c r="I46" s="59"/>
      <c r="J46" s="83">
        <f t="shared" si="1"/>
        <v>1</v>
      </c>
      <c r="K46" s="59"/>
      <c r="L46" s="83">
        <f t="shared" si="2"/>
        <v>1</v>
      </c>
      <c r="M46" s="59"/>
      <c r="N46" s="83">
        <f t="shared" si="3"/>
        <v>1</v>
      </c>
    </row>
    <row r="47" spans="2:14" ht="24" customHeight="1">
      <c r="B47" s="23" t="s">
        <v>491</v>
      </c>
      <c r="C47" s="58" t="s">
        <v>440</v>
      </c>
      <c r="D47" s="58"/>
      <c r="E47" s="58"/>
      <c r="F47" s="83">
        <f>SUM(F50)+F53+F54</f>
        <v>7494.9</v>
      </c>
      <c r="G47" s="59"/>
      <c r="H47" s="83">
        <f t="shared" si="0"/>
        <v>7494.9</v>
      </c>
      <c r="I47" s="59"/>
      <c r="J47" s="83">
        <f t="shared" si="1"/>
        <v>7494.9</v>
      </c>
      <c r="K47" s="59"/>
      <c r="L47" s="83">
        <f t="shared" si="2"/>
        <v>7494.9</v>
      </c>
      <c r="M47" s="59"/>
      <c r="N47" s="83">
        <f t="shared" si="3"/>
        <v>7494.9</v>
      </c>
    </row>
    <row r="48" spans="2:14" ht="24.75" customHeight="1">
      <c r="B48" s="16" t="s">
        <v>99</v>
      </c>
      <c r="C48" s="58" t="s">
        <v>440</v>
      </c>
      <c r="D48" s="58" t="s">
        <v>100</v>
      </c>
      <c r="E48" s="58"/>
      <c r="F48" s="59">
        <f>F49</f>
        <v>5620</v>
      </c>
      <c r="G48" s="59"/>
      <c r="H48" s="83">
        <f t="shared" si="0"/>
        <v>5620</v>
      </c>
      <c r="I48" s="59"/>
      <c r="J48" s="83">
        <f t="shared" si="1"/>
        <v>5620</v>
      </c>
      <c r="K48" s="59"/>
      <c r="L48" s="83">
        <f t="shared" si="2"/>
        <v>5620</v>
      </c>
      <c r="M48" s="59"/>
      <c r="N48" s="83">
        <f t="shared" si="3"/>
        <v>5620</v>
      </c>
    </row>
    <row r="49" spans="2:14" ht="19.5" customHeight="1">
      <c r="B49" s="16" t="s">
        <v>285</v>
      </c>
      <c r="C49" s="58" t="s">
        <v>440</v>
      </c>
      <c r="D49" s="58" t="s">
        <v>101</v>
      </c>
      <c r="E49" s="58"/>
      <c r="F49" s="59">
        <f>F50</f>
        <v>5620</v>
      </c>
      <c r="G49" s="59"/>
      <c r="H49" s="83">
        <f t="shared" si="0"/>
        <v>5620</v>
      </c>
      <c r="I49" s="59"/>
      <c r="J49" s="83">
        <f t="shared" si="1"/>
        <v>5620</v>
      </c>
      <c r="K49" s="59"/>
      <c r="L49" s="83">
        <f t="shared" si="2"/>
        <v>5620</v>
      </c>
      <c r="M49" s="59"/>
      <c r="N49" s="83">
        <f t="shared" si="3"/>
        <v>5620</v>
      </c>
    </row>
    <row r="50" spans="2:14" ht="25.5" customHeight="1">
      <c r="B50" s="23" t="s">
        <v>144</v>
      </c>
      <c r="C50" s="58" t="s">
        <v>440</v>
      </c>
      <c r="D50" s="58" t="s">
        <v>101</v>
      </c>
      <c r="E50" s="58" t="s">
        <v>587</v>
      </c>
      <c r="F50" s="59">
        <v>5620</v>
      </c>
      <c r="G50" s="59"/>
      <c r="H50" s="83">
        <f t="shared" si="0"/>
        <v>5620</v>
      </c>
      <c r="I50" s="59"/>
      <c r="J50" s="83">
        <f t="shared" si="1"/>
        <v>5620</v>
      </c>
      <c r="K50" s="59"/>
      <c r="L50" s="83">
        <f t="shared" si="2"/>
        <v>5620</v>
      </c>
      <c r="M50" s="59"/>
      <c r="N50" s="83">
        <f t="shared" si="3"/>
        <v>5620</v>
      </c>
    </row>
    <row r="51" spans="2:14" ht="25.5" customHeight="1">
      <c r="B51" s="49" t="s">
        <v>812</v>
      </c>
      <c r="C51" s="64" t="s">
        <v>800</v>
      </c>
      <c r="D51" s="58" t="s">
        <v>101</v>
      </c>
      <c r="E51" s="58" t="s">
        <v>587</v>
      </c>
      <c r="F51" s="59"/>
      <c r="G51" s="59"/>
      <c r="H51" s="83"/>
      <c r="I51" s="59"/>
      <c r="J51" s="83"/>
      <c r="K51" s="59"/>
      <c r="L51" s="83"/>
      <c r="M51" s="92">
        <v>7732.4</v>
      </c>
      <c r="N51" s="83">
        <f t="shared" si="3"/>
        <v>7732.4</v>
      </c>
    </row>
    <row r="52" spans="2:14" ht="25.5" customHeight="1">
      <c r="B52" s="49" t="s">
        <v>585</v>
      </c>
      <c r="C52" s="64" t="s">
        <v>801</v>
      </c>
      <c r="D52" s="58" t="s">
        <v>101</v>
      </c>
      <c r="E52" s="58" t="s">
        <v>587</v>
      </c>
      <c r="F52" s="59"/>
      <c r="G52" s="59"/>
      <c r="H52" s="83"/>
      <c r="I52" s="59"/>
      <c r="J52" s="83"/>
      <c r="K52" s="59"/>
      <c r="L52" s="83"/>
      <c r="M52" s="92">
        <v>1000</v>
      </c>
      <c r="N52" s="83">
        <f t="shared" si="3"/>
        <v>1000</v>
      </c>
    </row>
    <row r="53" spans="2:14" ht="25.5" customHeight="1">
      <c r="B53" s="23" t="s">
        <v>629</v>
      </c>
      <c r="C53" s="58" t="s">
        <v>733</v>
      </c>
      <c r="D53" s="58" t="s">
        <v>101</v>
      </c>
      <c r="E53" s="58" t="s">
        <v>587</v>
      </c>
      <c r="F53" s="59">
        <v>1873.9</v>
      </c>
      <c r="G53" s="59"/>
      <c r="H53" s="83">
        <f t="shared" si="0"/>
        <v>1873.9</v>
      </c>
      <c r="I53" s="59"/>
      <c r="J53" s="83">
        <f t="shared" si="1"/>
        <v>1873.9</v>
      </c>
      <c r="K53" s="59"/>
      <c r="L53" s="83">
        <f t="shared" si="2"/>
        <v>1873.9</v>
      </c>
      <c r="M53" s="59"/>
      <c r="N53" s="83">
        <f t="shared" si="3"/>
        <v>1873.9</v>
      </c>
    </row>
    <row r="54" spans="2:14" ht="25.5" customHeight="1">
      <c r="B54" s="23" t="s">
        <v>585</v>
      </c>
      <c r="C54" s="58" t="s">
        <v>735</v>
      </c>
      <c r="D54" s="58" t="s">
        <v>101</v>
      </c>
      <c r="E54" s="58" t="s">
        <v>587</v>
      </c>
      <c r="F54" s="59">
        <v>1</v>
      </c>
      <c r="G54" s="59"/>
      <c r="H54" s="83">
        <f t="shared" si="0"/>
        <v>1</v>
      </c>
      <c r="I54" s="59"/>
      <c r="J54" s="83">
        <f t="shared" si="1"/>
        <v>1</v>
      </c>
      <c r="K54" s="59"/>
      <c r="L54" s="83">
        <f t="shared" si="2"/>
        <v>1</v>
      </c>
      <c r="M54" s="59"/>
      <c r="N54" s="83">
        <f t="shared" si="3"/>
        <v>1</v>
      </c>
    </row>
    <row r="55" spans="2:14" ht="27" customHeight="1">
      <c r="B55" s="23" t="s">
        <v>492</v>
      </c>
      <c r="C55" s="58" t="s">
        <v>429</v>
      </c>
      <c r="D55" s="58"/>
      <c r="E55" s="58"/>
      <c r="F55" s="83">
        <f>F56</f>
        <v>19200</v>
      </c>
      <c r="G55" s="83">
        <f>G56</f>
        <v>800</v>
      </c>
      <c r="H55" s="83">
        <f t="shared" si="0"/>
        <v>20000</v>
      </c>
      <c r="I55" s="83"/>
      <c r="J55" s="83">
        <f t="shared" si="1"/>
        <v>20000</v>
      </c>
      <c r="K55" s="83"/>
      <c r="L55" s="83">
        <f t="shared" si="2"/>
        <v>20000</v>
      </c>
      <c r="M55" s="83"/>
      <c r="N55" s="83">
        <f t="shared" si="3"/>
        <v>20000</v>
      </c>
    </row>
    <row r="56" spans="2:14" ht="24.75" customHeight="1">
      <c r="B56" s="16" t="s">
        <v>99</v>
      </c>
      <c r="C56" s="58" t="s">
        <v>429</v>
      </c>
      <c r="D56" s="58" t="s">
        <v>100</v>
      </c>
      <c r="E56" s="58"/>
      <c r="F56" s="59">
        <f>F57</f>
        <v>19200</v>
      </c>
      <c r="G56" s="59">
        <f>G57</f>
        <v>800</v>
      </c>
      <c r="H56" s="83">
        <f t="shared" si="0"/>
        <v>20000</v>
      </c>
      <c r="I56" s="59"/>
      <c r="J56" s="83">
        <f t="shared" si="1"/>
        <v>20000</v>
      </c>
      <c r="K56" s="59"/>
      <c r="L56" s="83">
        <f t="shared" si="2"/>
        <v>20000</v>
      </c>
      <c r="M56" s="59"/>
      <c r="N56" s="83">
        <f t="shared" si="3"/>
        <v>20000</v>
      </c>
    </row>
    <row r="57" spans="2:14" ht="19.5" customHeight="1">
      <c r="B57" s="16" t="s">
        <v>285</v>
      </c>
      <c r="C57" s="58" t="s">
        <v>429</v>
      </c>
      <c r="D57" s="58" t="s">
        <v>101</v>
      </c>
      <c r="E57" s="58"/>
      <c r="F57" s="59">
        <f>F58+F59+F60</f>
        <v>19200</v>
      </c>
      <c r="G57" s="59">
        <f>G58+G59+G60</f>
        <v>800</v>
      </c>
      <c r="H57" s="83">
        <f t="shared" si="0"/>
        <v>20000</v>
      </c>
      <c r="I57" s="59"/>
      <c r="J57" s="83">
        <f t="shared" si="1"/>
        <v>20000</v>
      </c>
      <c r="K57" s="59"/>
      <c r="L57" s="83">
        <f t="shared" si="2"/>
        <v>20000</v>
      </c>
      <c r="M57" s="59"/>
      <c r="N57" s="83">
        <f t="shared" si="3"/>
        <v>20000</v>
      </c>
    </row>
    <row r="58" spans="2:14" ht="25.5" customHeight="1">
      <c r="B58" s="23" t="s">
        <v>144</v>
      </c>
      <c r="C58" s="58" t="s">
        <v>429</v>
      </c>
      <c r="D58" s="58" t="s">
        <v>101</v>
      </c>
      <c r="E58" s="58" t="s">
        <v>520</v>
      </c>
      <c r="F58" s="59">
        <v>19200</v>
      </c>
      <c r="G58" s="59">
        <v>800</v>
      </c>
      <c r="H58" s="83">
        <f t="shared" si="0"/>
        <v>20000</v>
      </c>
      <c r="I58" s="59"/>
      <c r="J58" s="83">
        <f t="shared" si="1"/>
        <v>20000</v>
      </c>
      <c r="K58" s="59"/>
      <c r="L58" s="83">
        <f t="shared" si="2"/>
        <v>20000</v>
      </c>
      <c r="M58" s="59"/>
      <c r="N58" s="83">
        <f t="shared" si="3"/>
        <v>20000</v>
      </c>
    </row>
    <row r="59" spans="2:14" ht="25.5" customHeight="1">
      <c r="B59" s="23" t="s">
        <v>629</v>
      </c>
      <c r="C59" s="58" t="s">
        <v>614</v>
      </c>
      <c r="D59" s="58" t="s">
        <v>101</v>
      </c>
      <c r="E59" s="58" t="s">
        <v>587</v>
      </c>
      <c r="F59" s="59"/>
      <c r="G59" s="59"/>
      <c r="H59" s="83">
        <f t="shared" si="0"/>
        <v>0</v>
      </c>
      <c r="I59" s="59"/>
      <c r="J59" s="83">
        <f t="shared" si="1"/>
        <v>0</v>
      </c>
      <c r="K59" s="59"/>
      <c r="L59" s="83">
        <f t="shared" si="2"/>
        <v>0</v>
      </c>
      <c r="M59" s="59"/>
      <c r="N59" s="83">
        <f t="shared" si="3"/>
        <v>0</v>
      </c>
    </row>
    <row r="60" spans="2:14" ht="25.5" customHeight="1">
      <c r="B60" s="23" t="s">
        <v>585</v>
      </c>
      <c r="C60" s="58" t="s">
        <v>586</v>
      </c>
      <c r="D60" s="58" t="s">
        <v>101</v>
      </c>
      <c r="E60" s="58" t="s">
        <v>587</v>
      </c>
      <c r="F60" s="59"/>
      <c r="G60" s="59"/>
      <c r="H60" s="83">
        <f t="shared" si="0"/>
        <v>0</v>
      </c>
      <c r="I60" s="59"/>
      <c r="J60" s="83">
        <f t="shared" si="1"/>
        <v>0</v>
      </c>
      <c r="K60" s="59"/>
      <c r="L60" s="83">
        <f t="shared" si="2"/>
        <v>0</v>
      </c>
      <c r="M60" s="59"/>
      <c r="N60" s="83">
        <f t="shared" si="3"/>
        <v>0</v>
      </c>
    </row>
    <row r="61" spans="2:14" ht="33" hidden="1" customHeight="1">
      <c r="B61" s="21" t="s">
        <v>534</v>
      </c>
      <c r="C61" s="56" t="s">
        <v>535</v>
      </c>
      <c r="D61" s="56" t="s">
        <v>102</v>
      </c>
      <c r="E61" s="56"/>
      <c r="F61" s="83">
        <f>F62</f>
        <v>5935</v>
      </c>
      <c r="G61" s="83"/>
      <c r="H61" s="83">
        <f t="shared" si="0"/>
        <v>5935</v>
      </c>
      <c r="I61" s="83"/>
      <c r="J61" s="83">
        <f t="shared" si="1"/>
        <v>5935</v>
      </c>
      <c r="K61" s="83"/>
      <c r="L61" s="83">
        <f t="shared" si="2"/>
        <v>5935</v>
      </c>
      <c r="M61" s="83"/>
      <c r="N61" s="83">
        <f t="shared" si="3"/>
        <v>5935</v>
      </c>
    </row>
    <row r="62" spans="2:14" ht="29.25" hidden="1" customHeight="1">
      <c r="B62" s="23" t="s">
        <v>536</v>
      </c>
      <c r="C62" s="58" t="s">
        <v>535</v>
      </c>
      <c r="D62" s="58" t="s">
        <v>102</v>
      </c>
      <c r="E62" s="58"/>
      <c r="F62" s="59">
        <f>F63</f>
        <v>5935</v>
      </c>
      <c r="G62" s="59"/>
      <c r="H62" s="83">
        <f t="shared" si="0"/>
        <v>5935</v>
      </c>
      <c r="I62" s="59"/>
      <c r="J62" s="83">
        <f t="shared" si="1"/>
        <v>5935</v>
      </c>
      <c r="K62" s="59"/>
      <c r="L62" s="83">
        <f t="shared" si="2"/>
        <v>5935</v>
      </c>
      <c r="M62" s="59"/>
      <c r="N62" s="83">
        <f t="shared" si="3"/>
        <v>5935</v>
      </c>
    </row>
    <row r="63" spans="2:14" ht="25.5" hidden="1" customHeight="1">
      <c r="B63" s="23" t="s">
        <v>144</v>
      </c>
      <c r="C63" s="58" t="s">
        <v>535</v>
      </c>
      <c r="D63" s="58" t="s">
        <v>102</v>
      </c>
      <c r="E63" s="58" t="s">
        <v>520</v>
      </c>
      <c r="F63" s="59">
        <v>5935</v>
      </c>
      <c r="G63" s="59"/>
      <c r="H63" s="83">
        <f t="shared" si="0"/>
        <v>5935</v>
      </c>
      <c r="I63" s="59"/>
      <c r="J63" s="83">
        <f t="shared" si="1"/>
        <v>5935</v>
      </c>
      <c r="K63" s="59"/>
      <c r="L63" s="83">
        <f t="shared" si="2"/>
        <v>5935</v>
      </c>
      <c r="M63" s="59"/>
      <c r="N63" s="83">
        <f t="shared" si="3"/>
        <v>5935</v>
      </c>
    </row>
    <row r="64" spans="2:14" ht="33.75" hidden="1" customHeight="1">
      <c r="B64" s="34" t="s">
        <v>676</v>
      </c>
      <c r="C64" s="58" t="s">
        <v>591</v>
      </c>
      <c r="D64" s="58" t="s">
        <v>102</v>
      </c>
      <c r="E64" s="58"/>
      <c r="F64" s="83">
        <f>F65+F66</f>
        <v>1259.4000000000001</v>
      </c>
      <c r="G64" s="59"/>
      <c r="H64" s="83">
        <f t="shared" si="0"/>
        <v>1259.4000000000001</v>
      </c>
      <c r="I64" s="59"/>
      <c r="J64" s="83">
        <f t="shared" si="1"/>
        <v>1259.4000000000001</v>
      </c>
      <c r="K64" s="59"/>
      <c r="L64" s="83">
        <f t="shared" si="2"/>
        <v>1259.4000000000001</v>
      </c>
      <c r="M64" s="59"/>
      <c r="N64" s="83">
        <f t="shared" si="3"/>
        <v>1259.4000000000001</v>
      </c>
    </row>
    <row r="65" spans="2:14" ht="32.25" hidden="1" customHeight="1">
      <c r="B65" s="16" t="s">
        <v>593</v>
      </c>
      <c r="C65" s="58" t="s">
        <v>590</v>
      </c>
      <c r="D65" s="58" t="s">
        <v>102</v>
      </c>
      <c r="E65" s="58" t="s">
        <v>187</v>
      </c>
      <c r="F65" s="59">
        <v>1258.4000000000001</v>
      </c>
      <c r="G65" s="59"/>
      <c r="H65" s="83">
        <f t="shared" si="0"/>
        <v>1258.4000000000001</v>
      </c>
      <c r="I65" s="59"/>
      <c r="J65" s="83">
        <f t="shared" si="1"/>
        <v>1258.4000000000001</v>
      </c>
      <c r="K65" s="59"/>
      <c r="L65" s="83">
        <f t="shared" si="2"/>
        <v>1258.4000000000001</v>
      </c>
      <c r="M65" s="59"/>
      <c r="N65" s="83">
        <f t="shared" si="3"/>
        <v>1258.4000000000001</v>
      </c>
    </row>
    <row r="66" spans="2:14" ht="32.25" hidden="1" customHeight="1">
      <c r="B66" s="16" t="s">
        <v>594</v>
      </c>
      <c r="C66" s="58" t="s">
        <v>592</v>
      </c>
      <c r="D66" s="58" t="s">
        <v>102</v>
      </c>
      <c r="E66" s="58" t="s">
        <v>187</v>
      </c>
      <c r="F66" s="59">
        <v>1</v>
      </c>
      <c r="G66" s="59"/>
      <c r="H66" s="83">
        <f t="shared" si="0"/>
        <v>1</v>
      </c>
      <c r="I66" s="59"/>
      <c r="J66" s="83">
        <f t="shared" si="1"/>
        <v>1</v>
      </c>
      <c r="K66" s="59"/>
      <c r="L66" s="83">
        <f t="shared" si="2"/>
        <v>1</v>
      </c>
      <c r="M66" s="59"/>
      <c r="N66" s="83">
        <f t="shared" si="3"/>
        <v>1</v>
      </c>
    </row>
    <row r="67" spans="2:14" ht="45.75" hidden="1" customHeight="1">
      <c r="B67" s="14" t="s">
        <v>670</v>
      </c>
      <c r="C67" s="56" t="s">
        <v>689</v>
      </c>
      <c r="D67" s="56"/>
      <c r="E67" s="58"/>
      <c r="F67" s="83">
        <f>SUM(F68)</f>
        <v>100</v>
      </c>
      <c r="G67" s="59"/>
      <c r="H67" s="83">
        <f t="shared" si="0"/>
        <v>100</v>
      </c>
      <c r="I67" s="59"/>
      <c r="J67" s="83">
        <f t="shared" si="1"/>
        <v>100</v>
      </c>
      <c r="K67" s="59"/>
      <c r="L67" s="83">
        <f t="shared" si="2"/>
        <v>100</v>
      </c>
      <c r="M67" s="59"/>
      <c r="N67" s="83">
        <f t="shared" si="3"/>
        <v>100</v>
      </c>
    </row>
    <row r="68" spans="2:14" ht="32.25" hidden="1" customHeight="1">
      <c r="B68" s="41" t="s">
        <v>507</v>
      </c>
      <c r="C68" s="58" t="s">
        <v>503</v>
      </c>
      <c r="D68" s="58" t="s">
        <v>304</v>
      </c>
      <c r="E68" s="58"/>
      <c r="F68" s="59">
        <f>SUM(F69)</f>
        <v>100</v>
      </c>
      <c r="G68" s="59"/>
      <c r="H68" s="83">
        <f t="shared" si="0"/>
        <v>100</v>
      </c>
      <c r="I68" s="59"/>
      <c r="J68" s="83">
        <f t="shared" si="1"/>
        <v>100</v>
      </c>
      <c r="K68" s="59"/>
      <c r="L68" s="83">
        <f t="shared" si="2"/>
        <v>100</v>
      </c>
      <c r="M68" s="59"/>
      <c r="N68" s="83">
        <f t="shared" si="3"/>
        <v>100</v>
      </c>
    </row>
    <row r="69" spans="2:14" ht="27.75" hidden="1" customHeight="1">
      <c r="B69" s="23" t="s">
        <v>188</v>
      </c>
      <c r="C69" s="58" t="s">
        <v>503</v>
      </c>
      <c r="D69" s="58" t="s">
        <v>304</v>
      </c>
      <c r="E69" s="58" t="s">
        <v>187</v>
      </c>
      <c r="F69" s="59">
        <v>100</v>
      </c>
      <c r="G69" s="59"/>
      <c r="H69" s="83">
        <f t="shared" si="0"/>
        <v>100</v>
      </c>
      <c r="I69" s="59"/>
      <c r="J69" s="83">
        <f t="shared" si="1"/>
        <v>100</v>
      </c>
      <c r="K69" s="59"/>
      <c r="L69" s="83">
        <f t="shared" si="2"/>
        <v>100</v>
      </c>
      <c r="M69" s="59"/>
      <c r="N69" s="83">
        <f t="shared" si="3"/>
        <v>100</v>
      </c>
    </row>
    <row r="70" spans="2:14" ht="39" hidden="1" customHeight="1">
      <c r="B70" s="40" t="s">
        <v>680</v>
      </c>
      <c r="C70" s="56" t="s">
        <v>241</v>
      </c>
      <c r="D70" s="56"/>
      <c r="E70" s="56"/>
      <c r="F70" s="83">
        <f>SUM(F71)</f>
        <v>590</v>
      </c>
      <c r="G70" s="83"/>
      <c r="H70" s="83">
        <f t="shared" si="0"/>
        <v>590</v>
      </c>
      <c r="I70" s="83"/>
      <c r="J70" s="83">
        <f t="shared" si="1"/>
        <v>590</v>
      </c>
      <c r="K70" s="83"/>
      <c r="L70" s="83">
        <f t="shared" si="2"/>
        <v>590</v>
      </c>
      <c r="M70" s="83"/>
      <c r="N70" s="83">
        <f t="shared" si="3"/>
        <v>590</v>
      </c>
    </row>
    <row r="71" spans="2:14" ht="32.25" hidden="1" customHeight="1">
      <c r="B71" s="39" t="s">
        <v>371</v>
      </c>
      <c r="C71" s="58" t="s">
        <v>383</v>
      </c>
      <c r="D71" s="56"/>
      <c r="E71" s="56"/>
      <c r="F71" s="59">
        <f>SUM(F72)</f>
        <v>590</v>
      </c>
      <c r="G71" s="83"/>
      <c r="H71" s="83">
        <f t="shared" si="0"/>
        <v>590</v>
      </c>
      <c r="I71" s="83"/>
      <c r="J71" s="83">
        <f t="shared" si="1"/>
        <v>590</v>
      </c>
      <c r="K71" s="83"/>
      <c r="L71" s="83">
        <f t="shared" si="2"/>
        <v>590</v>
      </c>
      <c r="M71" s="83"/>
      <c r="N71" s="83">
        <f t="shared" si="3"/>
        <v>590</v>
      </c>
    </row>
    <row r="72" spans="2:14" ht="42" hidden="1" customHeight="1">
      <c r="B72" s="42" t="s">
        <v>684</v>
      </c>
      <c r="C72" s="58" t="s">
        <v>384</v>
      </c>
      <c r="D72" s="58"/>
      <c r="E72" s="58"/>
      <c r="F72" s="59">
        <f>SUM(F73)</f>
        <v>590</v>
      </c>
      <c r="G72" s="59"/>
      <c r="H72" s="83">
        <f t="shared" si="0"/>
        <v>590</v>
      </c>
      <c r="I72" s="59"/>
      <c r="J72" s="83">
        <f t="shared" si="1"/>
        <v>590</v>
      </c>
      <c r="K72" s="59"/>
      <c r="L72" s="83">
        <f t="shared" si="2"/>
        <v>590</v>
      </c>
      <c r="M72" s="59"/>
      <c r="N72" s="83">
        <f t="shared" si="3"/>
        <v>590</v>
      </c>
    </row>
    <row r="73" spans="2:14" ht="43.5" hidden="1" customHeight="1">
      <c r="B73" s="23" t="s">
        <v>188</v>
      </c>
      <c r="C73" s="58" t="s">
        <v>384</v>
      </c>
      <c r="D73" s="58" t="s">
        <v>53</v>
      </c>
      <c r="E73" s="58" t="s">
        <v>187</v>
      </c>
      <c r="F73" s="59">
        <v>590</v>
      </c>
      <c r="G73" s="59"/>
      <c r="H73" s="83">
        <f t="shared" si="0"/>
        <v>590</v>
      </c>
      <c r="I73" s="59"/>
      <c r="J73" s="83">
        <f t="shared" si="1"/>
        <v>590</v>
      </c>
      <c r="K73" s="59"/>
      <c r="L73" s="83">
        <f t="shared" si="2"/>
        <v>590</v>
      </c>
      <c r="M73" s="59"/>
      <c r="N73" s="83">
        <f t="shared" si="3"/>
        <v>590</v>
      </c>
    </row>
    <row r="74" spans="2:14" ht="42.75" hidden="1" customHeight="1">
      <c r="B74" s="40" t="s">
        <v>672</v>
      </c>
      <c r="C74" s="56" t="s">
        <v>242</v>
      </c>
      <c r="D74" s="56"/>
      <c r="E74" s="56"/>
      <c r="F74" s="83">
        <f>SUM(F75)</f>
        <v>35</v>
      </c>
      <c r="G74" s="83"/>
      <c r="H74" s="83">
        <f t="shared" si="0"/>
        <v>35</v>
      </c>
      <c r="I74" s="83"/>
      <c r="J74" s="83">
        <f t="shared" si="1"/>
        <v>35</v>
      </c>
      <c r="K74" s="83"/>
      <c r="L74" s="83">
        <f t="shared" si="2"/>
        <v>35</v>
      </c>
      <c r="M74" s="83"/>
      <c r="N74" s="83">
        <f t="shared" si="3"/>
        <v>35</v>
      </c>
    </row>
    <row r="75" spans="2:14" ht="38.25" hidden="1" customHeight="1">
      <c r="B75" s="39" t="s">
        <v>370</v>
      </c>
      <c r="C75" s="58" t="s">
        <v>385</v>
      </c>
      <c r="D75" s="56"/>
      <c r="E75" s="56"/>
      <c r="F75" s="59">
        <f>SUM(F76)</f>
        <v>35</v>
      </c>
      <c r="G75" s="83"/>
      <c r="H75" s="83">
        <f t="shared" si="0"/>
        <v>35</v>
      </c>
      <c r="I75" s="83"/>
      <c r="J75" s="83">
        <f t="shared" si="1"/>
        <v>35</v>
      </c>
      <c r="K75" s="83"/>
      <c r="L75" s="83">
        <f t="shared" si="2"/>
        <v>35</v>
      </c>
      <c r="M75" s="83"/>
      <c r="N75" s="83">
        <f t="shared" si="3"/>
        <v>35</v>
      </c>
    </row>
    <row r="76" spans="2:14" ht="42.75" hidden="1" customHeight="1">
      <c r="B76" s="42" t="s">
        <v>685</v>
      </c>
      <c r="C76" s="58" t="s">
        <v>386</v>
      </c>
      <c r="D76" s="58"/>
      <c r="E76" s="58"/>
      <c r="F76" s="59">
        <f>SUM(F77)</f>
        <v>35</v>
      </c>
      <c r="G76" s="59"/>
      <c r="H76" s="83">
        <f t="shared" si="0"/>
        <v>35</v>
      </c>
      <c r="I76" s="59"/>
      <c r="J76" s="83">
        <f t="shared" si="1"/>
        <v>35</v>
      </c>
      <c r="K76" s="59"/>
      <c r="L76" s="83">
        <f t="shared" si="2"/>
        <v>35</v>
      </c>
      <c r="M76" s="59"/>
      <c r="N76" s="83">
        <f t="shared" si="3"/>
        <v>35</v>
      </c>
    </row>
    <row r="77" spans="2:14" ht="32.25" hidden="1" customHeight="1">
      <c r="B77" s="23" t="s">
        <v>188</v>
      </c>
      <c r="C77" s="58" t="s">
        <v>386</v>
      </c>
      <c r="D77" s="58" t="s">
        <v>53</v>
      </c>
      <c r="E77" s="58" t="s">
        <v>528</v>
      </c>
      <c r="F77" s="59">
        <v>35</v>
      </c>
      <c r="G77" s="59"/>
      <c r="H77" s="83">
        <f t="shared" si="0"/>
        <v>35</v>
      </c>
      <c r="I77" s="59"/>
      <c r="J77" s="83">
        <f t="shared" si="1"/>
        <v>35</v>
      </c>
      <c r="K77" s="59"/>
      <c r="L77" s="83">
        <f t="shared" si="2"/>
        <v>35</v>
      </c>
      <c r="M77" s="59"/>
      <c r="N77" s="83">
        <f t="shared" si="3"/>
        <v>35</v>
      </c>
    </row>
    <row r="78" spans="2:14" ht="48" hidden="1" customHeight="1">
      <c r="B78" s="40" t="s">
        <v>686</v>
      </c>
      <c r="C78" s="56" t="s">
        <v>367</v>
      </c>
      <c r="D78" s="56"/>
      <c r="E78" s="56"/>
      <c r="F78" s="83">
        <f>SUM(F79)</f>
        <v>50</v>
      </c>
      <c r="G78" s="83"/>
      <c r="H78" s="83">
        <f t="shared" ref="H78:H142" si="4">F78+G78</f>
        <v>50</v>
      </c>
      <c r="I78" s="83"/>
      <c r="J78" s="83">
        <f t="shared" ref="J78:J141" si="5">H78+I78</f>
        <v>50</v>
      </c>
      <c r="K78" s="83"/>
      <c r="L78" s="83">
        <f t="shared" ref="L78:L141" si="6">J78+K78</f>
        <v>50</v>
      </c>
      <c r="M78" s="83"/>
      <c r="N78" s="83">
        <f t="shared" ref="N78:N141" si="7">L78+M78</f>
        <v>50</v>
      </c>
    </row>
    <row r="79" spans="2:14" ht="42" hidden="1" customHeight="1">
      <c r="B79" s="39" t="s">
        <v>372</v>
      </c>
      <c r="C79" s="58" t="s">
        <v>443</v>
      </c>
      <c r="D79" s="56"/>
      <c r="E79" s="56"/>
      <c r="F79" s="59">
        <f>SUM(F80)</f>
        <v>50</v>
      </c>
      <c r="G79" s="83"/>
      <c r="H79" s="83">
        <f t="shared" si="4"/>
        <v>50</v>
      </c>
      <c r="I79" s="83"/>
      <c r="J79" s="83">
        <f t="shared" si="5"/>
        <v>50</v>
      </c>
      <c r="K79" s="83"/>
      <c r="L79" s="83">
        <f t="shared" si="6"/>
        <v>50</v>
      </c>
      <c r="M79" s="83"/>
      <c r="N79" s="83">
        <f t="shared" si="7"/>
        <v>50</v>
      </c>
    </row>
    <row r="80" spans="2:14" ht="50.25" hidden="1" customHeight="1">
      <c r="B80" s="42" t="s">
        <v>681</v>
      </c>
      <c r="C80" s="58" t="s">
        <v>438</v>
      </c>
      <c r="D80" s="58"/>
      <c r="E80" s="58"/>
      <c r="F80" s="59">
        <f>SUM(F81)</f>
        <v>50</v>
      </c>
      <c r="G80" s="59"/>
      <c r="H80" s="83">
        <f t="shared" si="4"/>
        <v>50</v>
      </c>
      <c r="I80" s="59"/>
      <c r="J80" s="83">
        <f t="shared" si="5"/>
        <v>50</v>
      </c>
      <c r="K80" s="59"/>
      <c r="L80" s="83">
        <f t="shared" si="6"/>
        <v>50</v>
      </c>
      <c r="M80" s="59"/>
      <c r="N80" s="83">
        <f t="shared" si="7"/>
        <v>50</v>
      </c>
    </row>
    <row r="81" spans="2:14" ht="36" hidden="1" customHeight="1">
      <c r="B81" s="23" t="s">
        <v>188</v>
      </c>
      <c r="C81" s="58" t="s">
        <v>438</v>
      </c>
      <c r="D81" s="58" t="s">
        <v>53</v>
      </c>
      <c r="E81" s="58" t="s">
        <v>528</v>
      </c>
      <c r="F81" s="59">
        <v>50</v>
      </c>
      <c r="G81" s="59"/>
      <c r="H81" s="83">
        <f t="shared" si="4"/>
        <v>50</v>
      </c>
      <c r="I81" s="59"/>
      <c r="J81" s="83">
        <f t="shared" si="5"/>
        <v>50</v>
      </c>
      <c r="K81" s="59"/>
      <c r="L81" s="83">
        <f t="shared" si="6"/>
        <v>50</v>
      </c>
      <c r="M81" s="59"/>
      <c r="N81" s="83">
        <f t="shared" si="7"/>
        <v>50</v>
      </c>
    </row>
    <row r="82" spans="2:14" ht="38.25" hidden="1" customHeight="1">
      <c r="B82" s="40" t="s">
        <v>682</v>
      </c>
      <c r="C82" s="56" t="s">
        <v>244</v>
      </c>
      <c r="D82" s="56"/>
      <c r="E82" s="56"/>
      <c r="F82" s="83">
        <f>SUM(F83)</f>
        <v>50</v>
      </c>
      <c r="G82" s="83"/>
      <c r="H82" s="83">
        <f t="shared" si="4"/>
        <v>50</v>
      </c>
      <c r="I82" s="83"/>
      <c r="J82" s="83">
        <f t="shared" si="5"/>
        <v>50</v>
      </c>
      <c r="K82" s="83"/>
      <c r="L82" s="83">
        <f t="shared" si="6"/>
        <v>50</v>
      </c>
      <c r="M82" s="83"/>
      <c r="N82" s="83">
        <f t="shared" si="7"/>
        <v>50</v>
      </c>
    </row>
    <row r="83" spans="2:14" ht="52.5" hidden="1" customHeight="1">
      <c r="B83" s="39" t="s">
        <v>373</v>
      </c>
      <c r="C83" s="58" t="s">
        <v>387</v>
      </c>
      <c r="D83" s="56"/>
      <c r="E83" s="56"/>
      <c r="F83" s="59">
        <f>SUM(F84)</f>
        <v>50</v>
      </c>
      <c r="G83" s="83"/>
      <c r="H83" s="83">
        <f t="shared" si="4"/>
        <v>50</v>
      </c>
      <c r="I83" s="83"/>
      <c r="J83" s="83">
        <f t="shared" si="5"/>
        <v>50</v>
      </c>
      <c r="K83" s="83"/>
      <c r="L83" s="83">
        <f t="shared" si="6"/>
        <v>50</v>
      </c>
      <c r="M83" s="83"/>
      <c r="N83" s="83">
        <f t="shared" si="7"/>
        <v>50</v>
      </c>
    </row>
    <row r="84" spans="2:14" ht="42" hidden="1" customHeight="1">
      <c r="B84" s="42" t="s">
        <v>683</v>
      </c>
      <c r="C84" s="58" t="s">
        <v>388</v>
      </c>
      <c r="D84" s="58"/>
      <c r="E84" s="58"/>
      <c r="F84" s="59">
        <f>SUM(F85)</f>
        <v>50</v>
      </c>
      <c r="G84" s="59"/>
      <c r="H84" s="83">
        <f t="shared" si="4"/>
        <v>50</v>
      </c>
      <c r="I84" s="59"/>
      <c r="J84" s="83">
        <f t="shared" si="5"/>
        <v>50</v>
      </c>
      <c r="K84" s="59"/>
      <c r="L84" s="83">
        <f t="shared" si="6"/>
        <v>50</v>
      </c>
      <c r="M84" s="59"/>
      <c r="N84" s="83">
        <f t="shared" si="7"/>
        <v>50</v>
      </c>
    </row>
    <row r="85" spans="2:14" ht="36.75" hidden="1" customHeight="1">
      <c r="B85" s="23" t="s">
        <v>188</v>
      </c>
      <c r="C85" s="58" t="s">
        <v>388</v>
      </c>
      <c r="D85" s="58" t="s">
        <v>53</v>
      </c>
      <c r="E85" s="58" t="s">
        <v>528</v>
      </c>
      <c r="F85" s="59">
        <v>50</v>
      </c>
      <c r="G85" s="59"/>
      <c r="H85" s="83">
        <f t="shared" si="4"/>
        <v>50</v>
      </c>
      <c r="I85" s="59"/>
      <c r="J85" s="83">
        <f t="shared" si="5"/>
        <v>50</v>
      </c>
      <c r="K85" s="59"/>
      <c r="L85" s="83">
        <f t="shared" si="6"/>
        <v>50</v>
      </c>
      <c r="M85" s="59"/>
      <c r="N85" s="83">
        <f t="shared" si="7"/>
        <v>50</v>
      </c>
    </row>
    <row r="86" spans="2:14" ht="47.25" hidden="1" customHeight="1">
      <c r="B86" s="37" t="s">
        <v>652</v>
      </c>
      <c r="C86" s="56" t="s">
        <v>257</v>
      </c>
      <c r="D86" s="56"/>
      <c r="E86" s="58"/>
      <c r="F86" s="83">
        <f>SUM(F88)</f>
        <v>6352</v>
      </c>
      <c r="G86" s="59"/>
      <c r="H86" s="83">
        <f t="shared" si="4"/>
        <v>6352</v>
      </c>
      <c r="I86" s="59"/>
      <c r="J86" s="83">
        <f t="shared" si="5"/>
        <v>6352</v>
      </c>
      <c r="K86" s="59"/>
      <c r="L86" s="83">
        <f t="shared" si="6"/>
        <v>6352</v>
      </c>
      <c r="M86" s="59"/>
      <c r="N86" s="83">
        <f t="shared" si="7"/>
        <v>6352</v>
      </c>
    </row>
    <row r="87" spans="2:14" ht="39" hidden="1" customHeight="1">
      <c r="B87" s="39" t="s">
        <v>374</v>
      </c>
      <c r="C87" s="58" t="s">
        <v>381</v>
      </c>
      <c r="D87" s="58"/>
      <c r="E87" s="58"/>
      <c r="F87" s="59">
        <f>SUM(F88)</f>
        <v>6352</v>
      </c>
      <c r="G87" s="59"/>
      <c r="H87" s="83">
        <f t="shared" si="4"/>
        <v>6352</v>
      </c>
      <c r="I87" s="59"/>
      <c r="J87" s="83">
        <f t="shared" si="5"/>
        <v>6352</v>
      </c>
      <c r="K87" s="59"/>
      <c r="L87" s="83">
        <f t="shared" si="6"/>
        <v>6352</v>
      </c>
      <c r="M87" s="59"/>
      <c r="N87" s="83">
        <f t="shared" si="7"/>
        <v>6352</v>
      </c>
    </row>
    <row r="88" spans="2:14" ht="35.25" hidden="1" customHeight="1">
      <c r="B88" s="41" t="s">
        <v>175</v>
      </c>
      <c r="C88" s="58" t="s">
        <v>382</v>
      </c>
      <c r="D88" s="58"/>
      <c r="E88" s="58"/>
      <c r="F88" s="59">
        <f>SUM(F89)</f>
        <v>6352</v>
      </c>
      <c r="G88" s="59"/>
      <c r="H88" s="83">
        <f t="shared" si="4"/>
        <v>6352</v>
      </c>
      <c r="I88" s="59"/>
      <c r="J88" s="83">
        <f t="shared" si="5"/>
        <v>6352</v>
      </c>
      <c r="K88" s="59"/>
      <c r="L88" s="83">
        <f t="shared" si="6"/>
        <v>6352</v>
      </c>
      <c r="M88" s="59"/>
      <c r="N88" s="83">
        <f t="shared" si="7"/>
        <v>6352</v>
      </c>
    </row>
    <row r="89" spans="2:14" ht="38.25" hidden="1" customHeight="1">
      <c r="B89" s="28" t="s">
        <v>157</v>
      </c>
      <c r="C89" s="58" t="s">
        <v>382</v>
      </c>
      <c r="D89" s="58" t="s">
        <v>158</v>
      </c>
      <c r="E89" s="58"/>
      <c r="F89" s="59">
        <f>SUM(F90)</f>
        <v>6352</v>
      </c>
      <c r="G89" s="59"/>
      <c r="H89" s="83">
        <f t="shared" si="4"/>
        <v>6352</v>
      </c>
      <c r="I89" s="59"/>
      <c r="J89" s="83">
        <f t="shared" si="5"/>
        <v>6352</v>
      </c>
      <c r="K89" s="59"/>
      <c r="L89" s="83">
        <f t="shared" si="6"/>
        <v>6352</v>
      </c>
      <c r="M89" s="59"/>
      <c r="N89" s="83">
        <f t="shared" si="7"/>
        <v>6352</v>
      </c>
    </row>
    <row r="90" spans="2:14" ht="37.5" hidden="1" customHeight="1">
      <c r="B90" s="28" t="s">
        <v>149</v>
      </c>
      <c r="C90" s="58" t="s">
        <v>382</v>
      </c>
      <c r="D90" s="58" t="s">
        <v>189</v>
      </c>
      <c r="E90" s="58"/>
      <c r="F90" s="59">
        <f>SUM(F91:F92)</f>
        <v>6352</v>
      </c>
      <c r="G90" s="59"/>
      <c r="H90" s="83">
        <f t="shared" si="4"/>
        <v>6352</v>
      </c>
      <c r="I90" s="59"/>
      <c r="J90" s="83">
        <f t="shared" si="5"/>
        <v>6352</v>
      </c>
      <c r="K90" s="59"/>
      <c r="L90" s="83">
        <f t="shared" si="6"/>
        <v>6352</v>
      </c>
      <c r="M90" s="59"/>
      <c r="N90" s="83">
        <f t="shared" si="7"/>
        <v>6352</v>
      </c>
    </row>
    <row r="91" spans="2:14" ht="24" hidden="1" customHeight="1">
      <c r="B91" s="16" t="s">
        <v>145</v>
      </c>
      <c r="C91" s="58" t="s">
        <v>382</v>
      </c>
      <c r="D91" s="58" t="s">
        <v>189</v>
      </c>
      <c r="E91" s="58" t="s">
        <v>142</v>
      </c>
      <c r="F91" s="59">
        <v>5010</v>
      </c>
      <c r="G91" s="59"/>
      <c r="H91" s="83">
        <f t="shared" si="4"/>
        <v>5010</v>
      </c>
      <c r="I91" s="59"/>
      <c r="J91" s="83">
        <f t="shared" si="5"/>
        <v>5010</v>
      </c>
      <c r="K91" s="59"/>
      <c r="L91" s="83">
        <f t="shared" si="6"/>
        <v>5010</v>
      </c>
      <c r="M91" s="59"/>
      <c r="N91" s="83">
        <f t="shared" si="7"/>
        <v>5010</v>
      </c>
    </row>
    <row r="92" spans="2:14" ht="32.25" hidden="1" customHeight="1">
      <c r="B92" s="16" t="s">
        <v>188</v>
      </c>
      <c r="C92" s="58" t="s">
        <v>382</v>
      </c>
      <c r="D92" s="63" t="s">
        <v>189</v>
      </c>
      <c r="E92" s="63" t="s">
        <v>187</v>
      </c>
      <c r="F92" s="87">
        <v>1342</v>
      </c>
      <c r="G92" s="87"/>
      <c r="H92" s="83">
        <f t="shared" si="4"/>
        <v>1342</v>
      </c>
      <c r="I92" s="87"/>
      <c r="J92" s="83">
        <f t="shared" si="5"/>
        <v>1342</v>
      </c>
      <c r="K92" s="87"/>
      <c r="L92" s="83">
        <f t="shared" si="6"/>
        <v>1342</v>
      </c>
      <c r="M92" s="87"/>
      <c r="N92" s="83">
        <f t="shared" si="7"/>
        <v>1342</v>
      </c>
    </row>
    <row r="93" spans="2:14" ht="40.5" customHeight="1">
      <c r="B93" s="37" t="s">
        <v>655</v>
      </c>
      <c r="C93" s="56" t="s">
        <v>261</v>
      </c>
      <c r="D93" s="56"/>
      <c r="E93" s="58"/>
      <c r="F93" s="83">
        <f>F94+F100+F110+F117+F124+F128</f>
        <v>539553.89999999991</v>
      </c>
      <c r="G93" s="83">
        <f>G94+G100+G110+G117+G124+G128</f>
        <v>26169.200000000004</v>
      </c>
      <c r="H93" s="83">
        <f t="shared" si="4"/>
        <v>565723.09999999986</v>
      </c>
      <c r="I93" s="83"/>
      <c r="J93" s="83">
        <f t="shared" si="5"/>
        <v>565723.09999999986</v>
      </c>
      <c r="K93" s="83">
        <f>K100</f>
        <v>22190</v>
      </c>
      <c r="L93" s="83">
        <f t="shared" si="6"/>
        <v>587913.09999999986</v>
      </c>
      <c r="M93" s="83">
        <f>M100+M124</f>
        <v>3711.6</v>
      </c>
      <c r="N93" s="83">
        <f t="shared" si="7"/>
        <v>591624.69999999984</v>
      </c>
    </row>
    <row r="94" spans="2:14" ht="30" hidden="1" customHeight="1">
      <c r="B94" s="14" t="s">
        <v>14</v>
      </c>
      <c r="C94" s="56" t="s">
        <v>262</v>
      </c>
      <c r="D94" s="56"/>
      <c r="E94" s="56"/>
      <c r="F94" s="83">
        <f>F95</f>
        <v>169932</v>
      </c>
      <c r="G94" s="83">
        <f>G95</f>
        <v>9338.6</v>
      </c>
      <c r="H94" s="83">
        <f t="shared" si="4"/>
        <v>179270.6</v>
      </c>
      <c r="I94" s="83"/>
      <c r="J94" s="83">
        <f t="shared" si="5"/>
        <v>179270.6</v>
      </c>
      <c r="K94" s="83"/>
      <c r="L94" s="83">
        <f t="shared" si="6"/>
        <v>179270.6</v>
      </c>
      <c r="M94" s="83"/>
      <c r="N94" s="83">
        <f t="shared" si="7"/>
        <v>179270.6</v>
      </c>
    </row>
    <row r="95" spans="2:14" ht="31.5" hidden="1" customHeight="1">
      <c r="B95" s="41" t="s">
        <v>379</v>
      </c>
      <c r="C95" s="56" t="s">
        <v>402</v>
      </c>
      <c r="D95" s="56"/>
      <c r="E95" s="56"/>
      <c r="F95" s="83">
        <f>F96+F98</f>
        <v>169932</v>
      </c>
      <c r="G95" s="83">
        <f>G96+G98</f>
        <v>9338.6</v>
      </c>
      <c r="H95" s="83">
        <f t="shared" si="4"/>
        <v>179270.6</v>
      </c>
      <c r="I95" s="83"/>
      <c r="J95" s="83">
        <f t="shared" si="5"/>
        <v>179270.6</v>
      </c>
      <c r="K95" s="83"/>
      <c r="L95" s="83">
        <f t="shared" si="6"/>
        <v>179270.6</v>
      </c>
      <c r="M95" s="83"/>
      <c r="N95" s="83">
        <f t="shared" si="7"/>
        <v>179270.6</v>
      </c>
    </row>
    <row r="96" spans="2:14" ht="67.5" hidden="1" customHeight="1">
      <c r="B96" s="41" t="s">
        <v>270</v>
      </c>
      <c r="C96" s="58" t="s">
        <v>403</v>
      </c>
      <c r="D96" s="58" t="s">
        <v>331</v>
      </c>
      <c r="E96" s="56"/>
      <c r="F96" s="59">
        <f>F97</f>
        <v>91621</v>
      </c>
      <c r="G96" s="59">
        <f>G97</f>
        <v>9338.6</v>
      </c>
      <c r="H96" s="83">
        <f t="shared" si="4"/>
        <v>100959.6</v>
      </c>
      <c r="I96" s="59"/>
      <c r="J96" s="83">
        <f t="shared" si="5"/>
        <v>100959.6</v>
      </c>
      <c r="K96" s="59"/>
      <c r="L96" s="83">
        <f t="shared" si="6"/>
        <v>100959.6</v>
      </c>
      <c r="M96" s="59"/>
      <c r="N96" s="83">
        <f t="shared" si="7"/>
        <v>100959.6</v>
      </c>
    </row>
    <row r="97" spans="2:14" ht="26.25" hidden="1" customHeight="1">
      <c r="B97" s="16" t="s">
        <v>511</v>
      </c>
      <c r="C97" s="58" t="s">
        <v>403</v>
      </c>
      <c r="D97" s="58" t="s">
        <v>331</v>
      </c>
      <c r="E97" s="58" t="s">
        <v>520</v>
      </c>
      <c r="F97" s="59">
        <v>91621</v>
      </c>
      <c r="G97" s="59">
        <v>9338.6</v>
      </c>
      <c r="H97" s="83">
        <f t="shared" si="4"/>
        <v>100959.6</v>
      </c>
      <c r="I97" s="59"/>
      <c r="J97" s="83">
        <f t="shared" si="5"/>
        <v>100959.6</v>
      </c>
      <c r="K97" s="59"/>
      <c r="L97" s="83">
        <f t="shared" si="6"/>
        <v>100959.6</v>
      </c>
      <c r="M97" s="59"/>
      <c r="N97" s="83">
        <f t="shared" si="7"/>
        <v>100959.6</v>
      </c>
    </row>
    <row r="98" spans="2:14" ht="38.25" hidden="1" customHeight="1">
      <c r="B98" s="41" t="s">
        <v>334</v>
      </c>
      <c r="C98" s="58" t="s">
        <v>504</v>
      </c>
      <c r="D98" s="58"/>
      <c r="E98" s="58"/>
      <c r="F98" s="59">
        <f>F99</f>
        <v>78311</v>
      </c>
      <c r="G98" s="59"/>
      <c r="H98" s="83">
        <f t="shared" si="4"/>
        <v>78311</v>
      </c>
      <c r="I98" s="59"/>
      <c r="J98" s="83">
        <f t="shared" si="5"/>
        <v>78311</v>
      </c>
      <c r="K98" s="59"/>
      <c r="L98" s="83">
        <f t="shared" si="6"/>
        <v>78311</v>
      </c>
      <c r="M98" s="59"/>
      <c r="N98" s="83">
        <f t="shared" si="7"/>
        <v>78311</v>
      </c>
    </row>
    <row r="99" spans="2:14" ht="18.75" hidden="1" customHeight="1">
      <c r="B99" s="16" t="s">
        <v>511</v>
      </c>
      <c r="C99" s="58" t="s">
        <v>448</v>
      </c>
      <c r="D99" s="58" t="s">
        <v>331</v>
      </c>
      <c r="E99" s="58" t="s">
        <v>520</v>
      </c>
      <c r="F99" s="59">
        <v>78311</v>
      </c>
      <c r="G99" s="59"/>
      <c r="H99" s="83">
        <f t="shared" si="4"/>
        <v>78311</v>
      </c>
      <c r="I99" s="59"/>
      <c r="J99" s="83">
        <f t="shared" si="5"/>
        <v>78311</v>
      </c>
      <c r="K99" s="59"/>
      <c r="L99" s="83">
        <f t="shared" si="6"/>
        <v>78311</v>
      </c>
      <c r="M99" s="59"/>
      <c r="N99" s="83">
        <f t="shared" si="7"/>
        <v>78311</v>
      </c>
    </row>
    <row r="100" spans="2:14" ht="20.25" customHeight="1">
      <c r="B100" s="34" t="s">
        <v>197</v>
      </c>
      <c r="C100" s="56" t="s">
        <v>341</v>
      </c>
      <c r="D100" s="56"/>
      <c r="E100" s="56"/>
      <c r="F100" s="83">
        <f>F101</f>
        <v>310995.69999999995</v>
      </c>
      <c r="G100" s="83">
        <f>G101</f>
        <v>16830.600000000002</v>
      </c>
      <c r="H100" s="83">
        <f t="shared" si="4"/>
        <v>327826.29999999993</v>
      </c>
      <c r="I100" s="83"/>
      <c r="J100" s="83">
        <f t="shared" si="5"/>
        <v>327826.29999999993</v>
      </c>
      <c r="K100" s="83">
        <f>K104</f>
        <v>22190</v>
      </c>
      <c r="L100" s="83">
        <f t="shared" si="6"/>
        <v>350016.29999999993</v>
      </c>
      <c r="M100" s="83">
        <f>M101</f>
        <v>2700.6</v>
      </c>
      <c r="N100" s="83">
        <f t="shared" si="7"/>
        <v>352716.89999999991</v>
      </c>
    </row>
    <row r="101" spans="2:14" ht="44.25" customHeight="1">
      <c r="B101" s="41" t="s">
        <v>380</v>
      </c>
      <c r="C101" s="58" t="s">
        <v>405</v>
      </c>
      <c r="D101" s="56"/>
      <c r="E101" s="56"/>
      <c r="F101" s="59">
        <f>SUM(F102,F104)</f>
        <v>310995.69999999995</v>
      </c>
      <c r="G101" s="59">
        <f>SUM(G102,G104)</f>
        <v>16830.600000000002</v>
      </c>
      <c r="H101" s="83">
        <f t="shared" si="4"/>
        <v>327826.29999999993</v>
      </c>
      <c r="I101" s="59"/>
      <c r="J101" s="83">
        <f t="shared" si="5"/>
        <v>327826.29999999993</v>
      </c>
      <c r="K101" s="59"/>
      <c r="L101" s="83">
        <f t="shared" si="6"/>
        <v>327826.29999999993</v>
      </c>
      <c r="M101" s="59">
        <f>M108</f>
        <v>2700.6</v>
      </c>
      <c r="N101" s="83">
        <f t="shared" si="7"/>
        <v>330526.89999999991</v>
      </c>
    </row>
    <row r="102" spans="2:14" ht="91.5" customHeight="1">
      <c r="B102" s="41" t="s">
        <v>271</v>
      </c>
      <c r="C102" s="58" t="s">
        <v>406</v>
      </c>
      <c r="D102" s="58" t="s">
        <v>332</v>
      </c>
      <c r="E102" s="56"/>
      <c r="F102" s="59">
        <f>SUM(F103:F103)</f>
        <v>161279</v>
      </c>
      <c r="G102" s="59">
        <f>SUM(G103:G103)</f>
        <v>16472.7</v>
      </c>
      <c r="H102" s="83">
        <f t="shared" si="4"/>
        <v>177751.7</v>
      </c>
      <c r="I102" s="59"/>
      <c r="J102" s="83">
        <f t="shared" si="5"/>
        <v>177751.7</v>
      </c>
      <c r="K102" s="59"/>
      <c r="L102" s="83">
        <f t="shared" si="6"/>
        <v>177751.7</v>
      </c>
      <c r="M102" s="59"/>
      <c r="N102" s="83">
        <f t="shared" si="7"/>
        <v>177751.7</v>
      </c>
    </row>
    <row r="103" spans="2:14" ht="23.25" customHeight="1">
      <c r="B103" s="16" t="s">
        <v>511</v>
      </c>
      <c r="C103" s="58" t="s">
        <v>406</v>
      </c>
      <c r="D103" s="58" t="s">
        <v>332</v>
      </c>
      <c r="E103" s="58" t="s">
        <v>520</v>
      </c>
      <c r="F103" s="59">
        <v>161279</v>
      </c>
      <c r="G103" s="83">
        <v>16472.7</v>
      </c>
      <c r="H103" s="83">
        <f t="shared" si="4"/>
        <v>177751.7</v>
      </c>
      <c r="I103" s="83"/>
      <c r="J103" s="83">
        <f t="shared" si="5"/>
        <v>177751.7</v>
      </c>
      <c r="K103" s="83"/>
      <c r="L103" s="83">
        <f t="shared" si="6"/>
        <v>177751.7</v>
      </c>
      <c r="M103" s="83"/>
      <c r="N103" s="83">
        <f t="shared" si="7"/>
        <v>177751.7</v>
      </c>
    </row>
    <row r="104" spans="2:14" ht="42" customHeight="1">
      <c r="B104" s="41" t="s">
        <v>272</v>
      </c>
      <c r="C104" s="58" t="s">
        <v>407</v>
      </c>
      <c r="D104" s="58" t="s">
        <v>332</v>
      </c>
      <c r="E104" s="58"/>
      <c r="F104" s="59">
        <f>SUM(F105)+F106+F107+F108</f>
        <v>149716.69999999998</v>
      </c>
      <c r="G104" s="59">
        <f>SUM(G105)+G106+G107+G108</f>
        <v>357.9</v>
      </c>
      <c r="H104" s="83">
        <f t="shared" si="4"/>
        <v>150074.59999999998</v>
      </c>
      <c r="I104" s="59"/>
      <c r="J104" s="83">
        <f t="shared" si="5"/>
        <v>150074.59999999998</v>
      </c>
      <c r="K104" s="59">
        <f>K105+K108+K109</f>
        <v>22190</v>
      </c>
      <c r="L104" s="83">
        <f t="shared" si="6"/>
        <v>172264.59999999998</v>
      </c>
      <c r="M104" s="59"/>
      <c r="N104" s="83">
        <f t="shared" si="7"/>
        <v>172264.59999999998</v>
      </c>
    </row>
    <row r="105" spans="2:14" ht="29.25" customHeight="1">
      <c r="B105" s="16" t="s">
        <v>511</v>
      </c>
      <c r="C105" s="58" t="s">
        <v>407</v>
      </c>
      <c r="D105" s="58" t="s">
        <v>332</v>
      </c>
      <c r="E105" s="58" t="s">
        <v>520</v>
      </c>
      <c r="F105" s="59">
        <v>108524</v>
      </c>
      <c r="G105" s="59">
        <v>200</v>
      </c>
      <c r="H105" s="83">
        <f t="shared" si="4"/>
        <v>108724</v>
      </c>
      <c r="I105" s="59"/>
      <c r="J105" s="83">
        <f t="shared" si="5"/>
        <v>108724</v>
      </c>
      <c r="K105" s="59">
        <v>23200</v>
      </c>
      <c r="L105" s="83">
        <f t="shared" si="6"/>
        <v>131924</v>
      </c>
      <c r="M105" s="59"/>
      <c r="N105" s="83">
        <f t="shared" si="7"/>
        <v>131924</v>
      </c>
    </row>
    <row r="106" spans="2:14" ht="29.25" customHeight="1">
      <c r="B106" s="30" t="s">
        <v>713</v>
      </c>
      <c r="C106" s="58" t="s">
        <v>714</v>
      </c>
      <c r="D106" s="58" t="s">
        <v>332</v>
      </c>
      <c r="E106" s="58"/>
      <c r="F106" s="84">
        <v>17186.400000000001</v>
      </c>
      <c r="G106" s="59"/>
      <c r="H106" s="83">
        <f t="shared" si="4"/>
        <v>17186.400000000001</v>
      </c>
      <c r="I106" s="59"/>
      <c r="J106" s="83">
        <f t="shared" si="5"/>
        <v>17186.400000000001</v>
      </c>
      <c r="K106" s="59"/>
      <c r="L106" s="83">
        <f t="shared" si="6"/>
        <v>17186.400000000001</v>
      </c>
      <c r="M106" s="59"/>
      <c r="N106" s="83">
        <f t="shared" si="7"/>
        <v>17186.400000000001</v>
      </c>
    </row>
    <row r="107" spans="2:14" ht="29.25" customHeight="1">
      <c r="B107" s="30" t="s">
        <v>715</v>
      </c>
      <c r="C107" s="58" t="s">
        <v>716</v>
      </c>
      <c r="D107" s="58" t="s">
        <v>332</v>
      </c>
      <c r="E107" s="58"/>
      <c r="F107" s="84">
        <v>17156.3</v>
      </c>
      <c r="G107" s="59">
        <v>157.9</v>
      </c>
      <c r="H107" s="83">
        <f t="shared" si="4"/>
        <v>17314.2</v>
      </c>
      <c r="I107" s="59"/>
      <c r="J107" s="83">
        <f t="shared" si="5"/>
        <v>17314.2</v>
      </c>
      <c r="K107" s="59"/>
      <c r="L107" s="83">
        <f t="shared" si="6"/>
        <v>17314.2</v>
      </c>
      <c r="M107" s="59"/>
      <c r="N107" s="83">
        <f t="shared" si="7"/>
        <v>17314.2</v>
      </c>
    </row>
    <row r="108" spans="2:14" ht="29.25" customHeight="1">
      <c r="B108" s="30" t="s">
        <v>717</v>
      </c>
      <c r="C108" s="58" t="s">
        <v>718</v>
      </c>
      <c r="D108" s="58" t="s">
        <v>332</v>
      </c>
      <c r="E108" s="58"/>
      <c r="F108" s="84">
        <v>6850</v>
      </c>
      <c r="G108" s="59"/>
      <c r="H108" s="83">
        <f t="shared" si="4"/>
        <v>6850</v>
      </c>
      <c r="I108" s="59"/>
      <c r="J108" s="83">
        <f t="shared" si="5"/>
        <v>6850</v>
      </c>
      <c r="K108" s="59">
        <v>-2000</v>
      </c>
      <c r="L108" s="83">
        <f t="shared" si="6"/>
        <v>4850</v>
      </c>
      <c r="M108" s="59">
        <v>2700.6</v>
      </c>
      <c r="N108" s="83">
        <f t="shared" si="7"/>
        <v>7550.6</v>
      </c>
    </row>
    <row r="109" spans="2:14" ht="46.5" customHeight="1">
      <c r="B109" s="30" t="s">
        <v>787</v>
      </c>
      <c r="C109" s="58" t="s">
        <v>786</v>
      </c>
      <c r="D109" s="58" t="s">
        <v>332</v>
      </c>
      <c r="E109" s="58"/>
      <c r="F109" s="84"/>
      <c r="G109" s="59"/>
      <c r="H109" s="83"/>
      <c r="I109" s="59"/>
      <c r="J109" s="83">
        <f t="shared" si="5"/>
        <v>0</v>
      </c>
      <c r="K109" s="59">
        <v>990</v>
      </c>
      <c r="L109" s="83">
        <f t="shared" si="6"/>
        <v>990</v>
      </c>
      <c r="M109" s="59"/>
      <c r="N109" s="83">
        <f t="shared" si="7"/>
        <v>990</v>
      </c>
    </row>
    <row r="110" spans="2:14" ht="29.25" hidden="1" customHeight="1">
      <c r="B110" s="21" t="s">
        <v>198</v>
      </c>
      <c r="C110" s="56" t="s">
        <v>342</v>
      </c>
      <c r="D110" s="56"/>
      <c r="E110" s="56"/>
      <c r="F110" s="83">
        <f>SUM(F111)</f>
        <v>43608</v>
      </c>
      <c r="G110" s="83"/>
      <c r="H110" s="83">
        <f t="shared" si="4"/>
        <v>43608</v>
      </c>
      <c r="I110" s="83"/>
      <c r="J110" s="83">
        <f t="shared" si="5"/>
        <v>43608</v>
      </c>
      <c r="K110" s="83"/>
      <c r="L110" s="83">
        <f t="shared" si="6"/>
        <v>43608</v>
      </c>
      <c r="M110" s="83"/>
      <c r="N110" s="83">
        <f t="shared" si="7"/>
        <v>43608</v>
      </c>
    </row>
    <row r="111" spans="2:14" ht="30" hidden="1" customHeight="1">
      <c r="B111" s="16" t="s">
        <v>369</v>
      </c>
      <c r="C111" s="58" t="s">
        <v>408</v>
      </c>
      <c r="D111" s="58"/>
      <c r="E111" s="58"/>
      <c r="F111" s="59">
        <f>F112+F114</f>
        <v>43608</v>
      </c>
      <c r="G111" s="59"/>
      <c r="H111" s="83">
        <f t="shared" si="4"/>
        <v>43608</v>
      </c>
      <c r="I111" s="59"/>
      <c r="J111" s="83">
        <f t="shared" si="5"/>
        <v>43608</v>
      </c>
      <c r="K111" s="59"/>
      <c r="L111" s="83">
        <f t="shared" si="6"/>
        <v>43608</v>
      </c>
      <c r="M111" s="59"/>
      <c r="N111" s="83">
        <f t="shared" si="7"/>
        <v>43608</v>
      </c>
    </row>
    <row r="112" spans="2:14" ht="32.25" hidden="1" customHeight="1">
      <c r="B112" s="41" t="s">
        <v>523</v>
      </c>
      <c r="C112" s="58" t="s">
        <v>409</v>
      </c>
      <c r="D112" s="58" t="s">
        <v>460</v>
      </c>
      <c r="E112" s="58"/>
      <c r="F112" s="59">
        <f>F113</f>
        <v>20971</v>
      </c>
      <c r="G112" s="59"/>
      <c r="H112" s="83">
        <f t="shared" si="4"/>
        <v>20971</v>
      </c>
      <c r="I112" s="59"/>
      <c r="J112" s="83">
        <f t="shared" si="5"/>
        <v>20971</v>
      </c>
      <c r="K112" s="59"/>
      <c r="L112" s="83">
        <f t="shared" si="6"/>
        <v>20971</v>
      </c>
      <c r="M112" s="59"/>
      <c r="N112" s="83">
        <f t="shared" si="7"/>
        <v>20971</v>
      </c>
    </row>
    <row r="113" spans="2:14" ht="25.5" hidden="1" customHeight="1">
      <c r="B113" s="16" t="s">
        <v>511</v>
      </c>
      <c r="C113" s="58" t="s">
        <v>409</v>
      </c>
      <c r="D113" s="58" t="s">
        <v>460</v>
      </c>
      <c r="E113" s="58" t="s">
        <v>520</v>
      </c>
      <c r="F113" s="59">
        <v>20971</v>
      </c>
      <c r="G113" s="59"/>
      <c r="H113" s="83">
        <f t="shared" si="4"/>
        <v>20971</v>
      </c>
      <c r="I113" s="59"/>
      <c r="J113" s="83">
        <f t="shared" si="5"/>
        <v>20971</v>
      </c>
      <c r="K113" s="59"/>
      <c r="L113" s="83">
        <f t="shared" si="6"/>
        <v>20971</v>
      </c>
      <c r="M113" s="59"/>
      <c r="N113" s="83">
        <f t="shared" si="7"/>
        <v>20971</v>
      </c>
    </row>
    <row r="114" spans="2:14" ht="33" hidden="1" customHeight="1">
      <c r="B114" s="41" t="s">
        <v>522</v>
      </c>
      <c r="C114" s="58" t="s">
        <v>409</v>
      </c>
      <c r="D114" s="58" t="s">
        <v>460</v>
      </c>
      <c r="E114" s="58"/>
      <c r="F114" s="59">
        <f>F115+F116</f>
        <v>22637</v>
      </c>
      <c r="G114" s="59"/>
      <c r="H114" s="83">
        <f t="shared" si="4"/>
        <v>22637</v>
      </c>
      <c r="I114" s="59"/>
      <c r="J114" s="83">
        <f t="shared" si="5"/>
        <v>22637</v>
      </c>
      <c r="K114" s="59"/>
      <c r="L114" s="83">
        <f t="shared" si="6"/>
        <v>22637</v>
      </c>
      <c r="M114" s="59"/>
      <c r="N114" s="83">
        <f t="shared" si="7"/>
        <v>22637</v>
      </c>
    </row>
    <row r="115" spans="2:14" ht="22.5" hidden="1" customHeight="1">
      <c r="B115" s="16" t="s">
        <v>511</v>
      </c>
      <c r="C115" s="58" t="s">
        <v>521</v>
      </c>
      <c r="D115" s="58" t="s">
        <v>460</v>
      </c>
      <c r="E115" s="58" t="s">
        <v>520</v>
      </c>
      <c r="F115" s="59">
        <v>20845</v>
      </c>
      <c r="G115" s="59"/>
      <c r="H115" s="83">
        <f t="shared" si="4"/>
        <v>20845</v>
      </c>
      <c r="I115" s="59"/>
      <c r="J115" s="83">
        <f t="shared" si="5"/>
        <v>20845</v>
      </c>
      <c r="K115" s="59"/>
      <c r="L115" s="83">
        <f t="shared" si="6"/>
        <v>20845</v>
      </c>
      <c r="M115" s="59"/>
      <c r="N115" s="83">
        <f t="shared" si="7"/>
        <v>20845</v>
      </c>
    </row>
    <row r="116" spans="2:14" ht="27.75" hidden="1" customHeight="1">
      <c r="B116" s="23" t="s">
        <v>693</v>
      </c>
      <c r="C116" s="67" t="s">
        <v>620</v>
      </c>
      <c r="D116" s="58" t="s">
        <v>460</v>
      </c>
      <c r="E116" s="58" t="s">
        <v>520</v>
      </c>
      <c r="F116" s="59">
        <v>1792</v>
      </c>
      <c r="G116" s="59"/>
      <c r="H116" s="83">
        <f t="shared" si="4"/>
        <v>1792</v>
      </c>
      <c r="I116" s="59"/>
      <c r="J116" s="83">
        <f t="shared" si="5"/>
        <v>1792</v>
      </c>
      <c r="K116" s="59"/>
      <c r="L116" s="83">
        <f t="shared" si="6"/>
        <v>1792</v>
      </c>
      <c r="M116" s="59"/>
      <c r="N116" s="83">
        <f t="shared" si="7"/>
        <v>1792</v>
      </c>
    </row>
    <row r="117" spans="2:14" ht="46.5" hidden="1" customHeight="1">
      <c r="B117" s="21" t="s">
        <v>656</v>
      </c>
      <c r="C117" s="56" t="s">
        <v>344</v>
      </c>
      <c r="D117" s="56"/>
      <c r="E117" s="56"/>
      <c r="F117" s="83">
        <f>SUM(F119)</f>
        <v>9942</v>
      </c>
      <c r="G117" s="83"/>
      <c r="H117" s="83">
        <f t="shared" si="4"/>
        <v>9942</v>
      </c>
      <c r="I117" s="83"/>
      <c r="J117" s="83">
        <f t="shared" si="5"/>
        <v>9942</v>
      </c>
      <c r="K117" s="83"/>
      <c r="L117" s="83">
        <f t="shared" si="6"/>
        <v>9942</v>
      </c>
      <c r="M117" s="83"/>
      <c r="N117" s="83">
        <f t="shared" si="7"/>
        <v>9942</v>
      </c>
    </row>
    <row r="118" spans="2:14" ht="33" hidden="1" customHeight="1">
      <c r="B118" s="16" t="s">
        <v>412</v>
      </c>
      <c r="C118" s="58" t="s">
        <v>442</v>
      </c>
      <c r="D118" s="58"/>
      <c r="E118" s="58"/>
      <c r="F118" s="59">
        <f>SUM(F119)</f>
        <v>9942</v>
      </c>
      <c r="G118" s="59"/>
      <c r="H118" s="83">
        <f t="shared" si="4"/>
        <v>9942</v>
      </c>
      <c r="I118" s="59"/>
      <c r="J118" s="83">
        <f t="shared" si="5"/>
        <v>9942</v>
      </c>
      <c r="K118" s="59"/>
      <c r="L118" s="83">
        <f t="shared" si="6"/>
        <v>9942</v>
      </c>
      <c r="M118" s="59"/>
      <c r="N118" s="83">
        <f t="shared" si="7"/>
        <v>9942</v>
      </c>
    </row>
    <row r="119" spans="2:14" ht="47.25" hidden="1" customHeight="1">
      <c r="B119" s="16" t="s">
        <v>505</v>
      </c>
      <c r="C119" s="58" t="s">
        <v>413</v>
      </c>
      <c r="D119" s="58"/>
      <c r="E119" s="58"/>
      <c r="F119" s="59">
        <f>SUM(F122:F123)</f>
        <v>9942</v>
      </c>
      <c r="G119" s="59"/>
      <c r="H119" s="83">
        <f t="shared" si="4"/>
        <v>9942</v>
      </c>
      <c r="I119" s="59"/>
      <c r="J119" s="83">
        <f t="shared" si="5"/>
        <v>9942</v>
      </c>
      <c r="K119" s="59"/>
      <c r="L119" s="83">
        <f t="shared" si="6"/>
        <v>9942</v>
      </c>
      <c r="M119" s="59"/>
      <c r="N119" s="83">
        <f t="shared" si="7"/>
        <v>9942</v>
      </c>
    </row>
    <row r="120" spans="2:14" ht="23.25" hidden="1" customHeight="1">
      <c r="B120" s="28" t="s">
        <v>162</v>
      </c>
      <c r="C120" s="58" t="s">
        <v>345</v>
      </c>
      <c r="D120" s="58" t="s">
        <v>161</v>
      </c>
      <c r="E120" s="58"/>
      <c r="F120" s="59">
        <f>SUM(F121)</f>
        <v>9942</v>
      </c>
      <c r="G120" s="59"/>
      <c r="H120" s="83">
        <f t="shared" si="4"/>
        <v>9942</v>
      </c>
      <c r="I120" s="59"/>
      <c r="J120" s="83">
        <f t="shared" si="5"/>
        <v>9942</v>
      </c>
      <c r="K120" s="59"/>
      <c r="L120" s="83">
        <f t="shared" si="6"/>
        <v>9942</v>
      </c>
      <c r="M120" s="59"/>
      <c r="N120" s="83">
        <f t="shared" si="7"/>
        <v>9942</v>
      </c>
    </row>
    <row r="121" spans="2:14" ht="24" hidden="1" customHeight="1">
      <c r="B121" s="16" t="s">
        <v>76</v>
      </c>
      <c r="C121" s="58" t="s">
        <v>345</v>
      </c>
      <c r="D121" s="58" t="s">
        <v>52</v>
      </c>
      <c r="E121" s="58"/>
      <c r="F121" s="59">
        <f>SUM(F122:F123)</f>
        <v>9942</v>
      </c>
      <c r="G121" s="59"/>
      <c r="H121" s="83">
        <f t="shared" si="4"/>
        <v>9942</v>
      </c>
      <c r="I121" s="59"/>
      <c r="J121" s="83">
        <f t="shared" si="5"/>
        <v>9942</v>
      </c>
      <c r="K121" s="59"/>
      <c r="L121" s="83">
        <f t="shared" si="6"/>
        <v>9942</v>
      </c>
      <c r="M121" s="59"/>
      <c r="N121" s="83">
        <f t="shared" si="7"/>
        <v>9942</v>
      </c>
    </row>
    <row r="122" spans="2:14" ht="20.25" hidden="1" customHeight="1">
      <c r="B122" s="41" t="s">
        <v>145</v>
      </c>
      <c r="C122" s="58" t="s">
        <v>345</v>
      </c>
      <c r="D122" s="58" t="s">
        <v>52</v>
      </c>
      <c r="E122" s="58" t="s">
        <v>142</v>
      </c>
      <c r="F122" s="59">
        <v>7906</v>
      </c>
      <c r="G122" s="59"/>
      <c r="H122" s="83">
        <f t="shared" si="4"/>
        <v>7906</v>
      </c>
      <c r="I122" s="59"/>
      <c r="J122" s="83">
        <f t="shared" si="5"/>
        <v>7906</v>
      </c>
      <c r="K122" s="59"/>
      <c r="L122" s="83">
        <f t="shared" si="6"/>
        <v>7906</v>
      </c>
      <c r="M122" s="59"/>
      <c r="N122" s="83">
        <f t="shared" si="7"/>
        <v>7906</v>
      </c>
    </row>
    <row r="123" spans="2:14" ht="30" hidden="1" customHeight="1">
      <c r="B123" s="16" t="s">
        <v>188</v>
      </c>
      <c r="C123" s="58" t="s">
        <v>345</v>
      </c>
      <c r="D123" s="58" t="s">
        <v>52</v>
      </c>
      <c r="E123" s="58" t="s">
        <v>187</v>
      </c>
      <c r="F123" s="59">
        <v>2036</v>
      </c>
      <c r="G123" s="59"/>
      <c r="H123" s="83">
        <f t="shared" si="4"/>
        <v>2036</v>
      </c>
      <c r="I123" s="59"/>
      <c r="J123" s="83">
        <f t="shared" si="5"/>
        <v>2036</v>
      </c>
      <c r="K123" s="59"/>
      <c r="L123" s="83">
        <f t="shared" si="6"/>
        <v>2036</v>
      </c>
      <c r="M123" s="59"/>
      <c r="N123" s="83">
        <f t="shared" si="7"/>
        <v>2036</v>
      </c>
    </row>
    <row r="124" spans="2:14" ht="20.25" customHeight="1">
      <c r="B124" s="138" t="s">
        <v>12</v>
      </c>
      <c r="C124" s="56" t="s">
        <v>355</v>
      </c>
      <c r="D124" s="56" t="s">
        <v>97</v>
      </c>
      <c r="E124" s="56"/>
      <c r="F124" s="83">
        <f>SUM(F126)</f>
        <v>1876.2</v>
      </c>
      <c r="G124" s="83"/>
      <c r="H124" s="83">
        <f t="shared" si="4"/>
        <v>1876.2</v>
      </c>
      <c r="I124" s="83"/>
      <c r="J124" s="83">
        <f t="shared" si="5"/>
        <v>1876.2</v>
      </c>
      <c r="K124" s="83"/>
      <c r="L124" s="83">
        <f t="shared" si="6"/>
        <v>1876.2</v>
      </c>
      <c r="M124" s="83">
        <f>M125</f>
        <v>1011</v>
      </c>
      <c r="N124" s="83">
        <f t="shared" si="7"/>
        <v>2887.2</v>
      </c>
    </row>
    <row r="125" spans="2:14" ht="30.75" customHeight="1">
      <c r="B125" s="30" t="s">
        <v>421</v>
      </c>
      <c r="C125" s="58" t="s">
        <v>422</v>
      </c>
      <c r="D125" s="58" t="s">
        <v>97</v>
      </c>
      <c r="E125" s="58"/>
      <c r="F125" s="59">
        <f>F126</f>
        <v>1876.2</v>
      </c>
      <c r="G125" s="59"/>
      <c r="H125" s="83">
        <f t="shared" si="4"/>
        <v>1876.2</v>
      </c>
      <c r="I125" s="59"/>
      <c r="J125" s="83">
        <f t="shared" si="5"/>
        <v>1876.2</v>
      </c>
      <c r="K125" s="59"/>
      <c r="L125" s="83">
        <f t="shared" si="6"/>
        <v>1876.2</v>
      </c>
      <c r="M125" s="59">
        <f>M126</f>
        <v>1011</v>
      </c>
      <c r="N125" s="83">
        <f t="shared" si="7"/>
        <v>2887.2</v>
      </c>
    </row>
    <row r="126" spans="2:14" ht="66" customHeight="1">
      <c r="B126" s="16" t="s">
        <v>3</v>
      </c>
      <c r="C126" s="58" t="s">
        <v>423</v>
      </c>
      <c r="D126" s="58" t="s">
        <v>97</v>
      </c>
      <c r="E126" s="58"/>
      <c r="F126" s="59">
        <f>SUM(F127)</f>
        <v>1876.2</v>
      </c>
      <c r="G126" s="59"/>
      <c r="H126" s="83">
        <f t="shared" si="4"/>
        <v>1876.2</v>
      </c>
      <c r="I126" s="59"/>
      <c r="J126" s="83">
        <f t="shared" si="5"/>
        <v>1876.2</v>
      </c>
      <c r="K126" s="59"/>
      <c r="L126" s="83">
        <f t="shared" si="6"/>
        <v>1876.2</v>
      </c>
      <c r="M126" s="59">
        <f>M127</f>
        <v>1011</v>
      </c>
      <c r="N126" s="83">
        <f t="shared" si="7"/>
        <v>2887.2</v>
      </c>
    </row>
    <row r="127" spans="2:14" ht="33.75" customHeight="1">
      <c r="B127" s="16" t="s">
        <v>188</v>
      </c>
      <c r="C127" s="58" t="s">
        <v>423</v>
      </c>
      <c r="D127" s="58" t="s">
        <v>97</v>
      </c>
      <c r="E127" s="58" t="s">
        <v>187</v>
      </c>
      <c r="F127" s="59">
        <v>1876.2</v>
      </c>
      <c r="G127" s="59"/>
      <c r="H127" s="83">
        <f t="shared" si="4"/>
        <v>1876.2</v>
      </c>
      <c r="I127" s="59"/>
      <c r="J127" s="83">
        <f t="shared" si="5"/>
        <v>1876.2</v>
      </c>
      <c r="K127" s="59"/>
      <c r="L127" s="83">
        <f t="shared" si="6"/>
        <v>1876.2</v>
      </c>
      <c r="M127" s="59">
        <v>1011</v>
      </c>
      <c r="N127" s="83">
        <f t="shared" si="7"/>
        <v>2887.2</v>
      </c>
    </row>
    <row r="128" spans="2:14" ht="23.25" hidden="1" customHeight="1">
      <c r="B128" s="138" t="s">
        <v>38</v>
      </c>
      <c r="C128" s="56" t="s">
        <v>356</v>
      </c>
      <c r="D128" s="56" t="s">
        <v>92</v>
      </c>
      <c r="E128" s="56"/>
      <c r="F128" s="83">
        <f>SUM(F130)</f>
        <v>3200</v>
      </c>
      <c r="G128" s="83"/>
      <c r="H128" s="83">
        <f t="shared" si="4"/>
        <v>3200</v>
      </c>
      <c r="I128" s="83"/>
      <c r="J128" s="83">
        <f t="shared" si="5"/>
        <v>3200</v>
      </c>
      <c r="K128" s="83"/>
      <c r="L128" s="83">
        <f t="shared" si="6"/>
        <v>3200</v>
      </c>
      <c r="M128" s="83"/>
      <c r="N128" s="83">
        <f t="shared" si="7"/>
        <v>3200</v>
      </c>
    </row>
    <row r="129" spans="2:14" ht="31.5" hidden="1" customHeight="1">
      <c r="B129" s="30" t="s">
        <v>421</v>
      </c>
      <c r="C129" s="58" t="s">
        <v>424</v>
      </c>
      <c r="D129" s="58" t="s">
        <v>92</v>
      </c>
      <c r="E129" s="58"/>
      <c r="F129" s="59">
        <f>SUM(F130)</f>
        <v>3200</v>
      </c>
      <c r="G129" s="59"/>
      <c r="H129" s="83">
        <f t="shared" si="4"/>
        <v>3200</v>
      </c>
      <c r="I129" s="59"/>
      <c r="J129" s="83">
        <f t="shared" si="5"/>
        <v>3200</v>
      </c>
      <c r="K129" s="59"/>
      <c r="L129" s="83">
        <f t="shared" si="6"/>
        <v>3200</v>
      </c>
      <c r="M129" s="59"/>
      <c r="N129" s="83">
        <f t="shared" si="7"/>
        <v>3200</v>
      </c>
    </row>
    <row r="130" spans="2:14" ht="60.75" hidden="1" customHeight="1">
      <c r="B130" s="52" t="s">
        <v>275</v>
      </c>
      <c r="C130" s="58" t="s">
        <v>425</v>
      </c>
      <c r="D130" s="58" t="s">
        <v>92</v>
      </c>
      <c r="E130" s="56"/>
      <c r="F130" s="59">
        <f>SUM(F131)</f>
        <v>3200</v>
      </c>
      <c r="G130" s="83"/>
      <c r="H130" s="83">
        <f t="shared" si="4"/>
        <v>3200</v>
      </c>
      <c r="I130" s="83"/>
      <c r="J130" s="83">
        <f t="shared" si="5"/>
        <v>3200</v>
      </c>
      <c r="K130" s="83"/>
      <c r="L130" s="83">
        <f t="shared" si="6"/>
        <v>3200</v>
      </c>
      <c r="M130" s="83"/>
      <c r="N130" s="83">
        <f t="shared" si="7"/>
        <v>3200</v>
      </c>
    </row>
    <row r="131" spans="2:14" ht="34.5" hidden="1" customHeight="1">
      <c r="B131" s="16" t="s">
        <v>280</v>
      </c>
      <c r="C131" s="58" t="s">
        <v>425</v>
      </c>
      <c r="D131" s="58" t="s">
        <v>92</v>
      </c>
      <c r="E131" s="58" t="s">
        <v>146</v>
      </c>
      <c r="F131" s="59">
        <v>3200</v>
      </c>
      <c r="G131" s="59"/>
      <c r="H131" s="83">
        <f t="shared" si="4"/>
        <v>3200</v>
      </c>
      <c r="I131" s="59"/>
      <c r="J131" s="83">
        <f t="shared" si="5"/>
        <v>3200</v>
      </c>
      <c r="K131" s="59"/>
      <c r="L131" s="83">
        <f t="shared" si="6"/>
        <v>3200</v>
      </c>
      <c r="M131" s="59"/>
      <c r="N131" s="83">
        <f t="shared" si="7"/>
        <v>3200</v>
      </c>
    </row>
    <row r="132" spans="2:14" ht="39" hidden="1" customHeight="1">
      <c r="B132" s="138" t="s">
        <v>654</v>
      </c>
      <c r="C132" s="56" t="s">
        <v>357</v>
      </c>
      <c r="D132" s="55" t="s">
        <v>94</v>
      </c>
      <c r="E132" s="56"/>
      <c r="F132" s="83">
        <f>SUM(F133,F136)</f>
        <v>17428</v>
      </c>
      <c r="G132" s="83">
        <f>SUM(G133,G136)</f>
        <v>50</v>
      </c>
      <c r="H132" s="83">
        <f t="shared" si="4"/>
        <v>17478</v>
      </c>
      <c r="I132" s="83"/>
      <c r="J132" s="83">
        <f t="shared" si="5"/>
        <v>17478</v>
      </c>
      <c r="K132" s="83">
        <f>K136</f>
        <v>250</v>
      </c>
      <c r="L132" s="83">
        <f t="shared" si="6"/>
        <v>17728</v>
      </c>
      <c r="M132" s="83"/>
      <c r="N132" s="83">
        <f t="shared" si="7"/>
        <v>17728</v>
      </c>
    </row>
    <row r="133" spans="2:14" ht="36" hidden="1" customHeight="1">
      <c r="B133" s="30" t="s">
        <v>410</v>
      </c>
      <c r="C133" s="58" t="s">
        <v>420</v>
      </c>
      <c r="D133" s="57" t="s">
        <v>94</v>
      </c>
      <c r="E133" s="58"/>
      <c r="F133" s="83">
        <f>F134</f>
        <v>650</v>
      </c>
      <c r="G133" s="83">
        <f>G134</f>
        <v>50</v>
      </c>
      <c r="H133" s="83">
        <f t="shared" si="4"/>
        <v>700</v>
      </c>
      <c r="I133" s="83"/>
      <c r="J133" s="83">
        <f t="shared" si="5"/>
        <v>700</v>
      </c>
      <c r="K133" s="83"/>
      <c r="L133" s="83">
        <f t="shared" si="6"/>
        <v>700</v>
      </c>
      <c r="M133" s="83"/>
      <c r="N133" s="83">
        <f t="shared" si="7"/>
        <v>700</v>
      </c>
    </row>
    <row r="134" spans="2:14" ht="22.5" hidden="1" customHeight="1">
      <c r="B134" s="16" t="s">
        <v>11</v>
      </c>
      <c r="C134" s="58" t="s">
        <v>411</v>
      </c>
      <c r="D134" s="57" t="s">
        <v>94</v>
      </c>
      <c r="E134" s="58"/>
      <c r="F134" s="59">
        <f>F135</f>
        <v>650</v>
      </c>
      <c r="G134" s="59">
        <f>G135</f>
        <v>50</v>
      </c>
      <c r="H134" s="83">
        <f t="shared" si="4"/>
        <v>700</v>
      </c>
      <c r="I134" s="59"/>
      <c r="J134" s="83">
        <f t="shared" si="5"/>
        <v>700</v>
      </c>
      <c r="K134" s="59"/>
      <c r="L134" s="83">
        <f t="shared" si="6"/>
        <v>700</v>
      </c>
      <c r="M134" s="59"/>
      <c r="N134" s="83">
        <f t="shared" si="7"/>
        <v>700</v>
      </c>
    </row>
    <row r="135" spans="2:14" ht="31.5" hidden="1" customHeight="1">
      <c r="B135" s="23" t="s">
        <v>188</v>
      </c>
      <c r="C135" s="58" t="s">
        <v>411</v>
      </c>
      <c r="D135" s="57" t="s">
        <v>94</v>
      </c>
      <c r="E135" s="58" t="s">
        <v>187</v>
      </c>
      <c r="F135" s="59">
        <v>650</v>
      </c>
      <c r="G135" s="59">
        <v>50</v>
      </c>
      <c r="H135" s="83">
        <f t="shared" si="4"/>
        <v>700</v>
      </c>
      <c r="I135" s="59"/>
      <c r="J135" s="83">
        <f t="shared" si="5"/>
        <v>700</v>
      </c>
      <c r="K135" s="59"/>
      <c r="L135" s="83">
        <f t="shared" si="6"/>
        <v>700</v>
      </c>
      <c r="M135" s="59"/>
      <c r="N135" s="83">
        <f t="shared" si="7"/>
        <v>700</v>
      </c>
    </row>
    <row r="136" spans="2:14" ht="33.75" hidden="1" customHeight="1">
      <c r="B136" s="28" t="s">
        <v>419</v>
      </c>
      <c r="C136" s="58" t="s">
        <v>449</v>
      </c>
      <c r="D136" s="57" t="s">
        <v>325</v>
      </c>
      <c r="E136" s="58"/>
      <c r="F136" s="59">
        <f>SUM(F137,F139,F141)</f>
        <v>16778</v>
      </c>
      <c r="G136" s="59"/>
      <c r="H136" s="83">
        <f t="shared" si="4"/>
        <v>16778</v>
      </c>
      <c r="I136" s="59"/>
      <c r="J136" s="83">
        <f t="shared" si="5"/>
        <v>16778</v>
      </c>
      <c r="K136" s="59">
        <f>K137</f>
        <v>250</v>
      </c>
      <c r="L136" s="83">
        <f t="shared" si="6"/>
        <v>17028</v>
      </c>
      <c r="M136" s="59"/>
      <c r="N136" s="83">
        <f t="shared" si="7"/>
        <v>17028</v>
      </c>
    </row>
    <row r="137" spans="2:14" ht="17.25" hidden="1" customHeight="1">
      <c r="B137" s="53" t="s">
        <v>461</v>
      </c>
      <c r="C137" s="58" t="s">
        <v>450</v>
      </c>
      <c r="D137" s="58" t="s">
        <v>325</v>
      </c>
      <c r="E137" s="58"/>
      <c r="F137" s="59">
        <f>F138</f>
        <v>2200</v>
      </c>
      <c r="G137" s="59"/>
      <c r="H137" s="83">
        <f t="shared" si="4"/>
        <v>2200</v>
      </c>
      <c r="I137" s="59"/>
      <c r="J137" s="83">
        <f t="shared" si="5"/>
        <v>2200</v>
      </c>
      <c r="K137" s="59">
        <f>K138</f>
        <v>250</v>
      </c>
      <c r="L137" s="83">
        <f t="shared" si="6"/>
        <v>2450</v>
      </c>
      <c r="M137" s="59"/>
      <c r="N137" s="83">
        <f t="shared" si="7"/>
        <v>2450</v>
      </c>
    </row>
    <row r="138" spans="2:14" ht="29.25" hidden="1" customHeight="1">
      <c r="B138" s="23" t="s">
        <v>188</v>
      </c>
      <c r="C138" s="58" t="s">
        <v>450</v>
      </c>
      <c r="D138" s="58" t="s">
        <v>325</v>
      </c>
      <c r="E138" s="58" t="s">
        <v>187</v>
      </c>
      <c r="F138" s="59">
        <v>2200</v>
      </c>
      <c r="G138" s="59"/>
      <c r="H138" s="83">
        <f t="shared" si="4"/>
        <v>2200</v>
      </c>
      <c r="I138" s="59"/>
      <c r="J138" s="83">
        <f t="shared" si="5"/>
        <v>2200</v>
      </c>
      <c r="K138" s="59">
        <v>250</v>
      </c>
      <c r="L138" s="83">
        <f t="shared" si="6"/>
        <v>2450</v>
      </c>
      <c r="M138" s="59"/>
      <c r="N138" s="83">
        <f t="shared" si="7"/>
        <v>2450</v>
      </c>
    </row>
    <row r="139" spans="2:14" ht="18.75" hidden="1" customHeight="1">
      <c r="B139" s="53" t="s">
        <v>458</v>
      </c>
      <c r="C139" s="58" t="s">
        <v>451</v>
      </c>
      <c r="D139" s="58" t="s">
        <v>325</v>
      </c>
      <c r="E139" s="58"/>
      <c r="F139" s="59">
        <f>SUM(F140)</f>
        <v>1476</v>
      </c>
      <c r="G139" s="59"/>
      <c r="H139" s="83">
        <f t="shared" si="4"/>
        <v>1476</v>
      </c>
      <c r="I139" s="59"/>
      <c r="J139" s="83">
        <f t="shared" si="5"/>
        <v>1476</v>
      </c>
      <c r="K139" s="59"/>
      <c r="L139" s="83">
        <f t="shared" si="6"/>
        <v>1476</v>
      </c>
      <c r="M139" s="59"/>
      <c r="N139" s="83">
        <f t="shared" si="7"/>
        <v>1476</v>
      </c>
    </row>
    <row r="140" spans="2:14" ht="18.75" hidden="1" customHeight="1">
      <c r="B140" s="16" t="s">
        <v>457</v>
      </c>
      <c r="C140" s="58" t="s">
        <v>451</v>
      </c>
      <c r="D140" s="57" t="s">
        <v>325</v>
      </c>
      <c r="E140" s="58" t="s">
        <v>455</v>
      </c>
      <c r="F140" s="59">
        <v>1476</v>
      </c>
      <c r="G140" s="59"/>
      <c r="H140" s="83">
        <f t="shared" si="4"/>
        <v>1476</v>
      </c>
      <c r="I140" s="59"/>
      <c r="J140" s="83">
        <f t="shared" si="5"/>
        <v>1476</v>
      </c>
      <c r="K140" s="59"/>
      <c r="L140" s="83">
        <f t="shared" si="6"/>
        <v>1476</v>
      </c>
      <c r="M140" s="59"/>
      <c r="N140" s="83">
        <f t="shared" si="7"/>
        <v>1476</v>
      </c>
    </row>
    <row r="141" spans="2:14" ht="19.5" hidden="1" customHeight="1">
      <c r="B141" s="53" t="s">
        <v>476</v>
      </c>
      <c r="C141" s="58" t="s">
        <v>452</v>
      </c>
      <c r="D141" s="57" t="s">
        <v>325</v>
      </c>
      <c r="E141" s="58"/>
      <c r="F141" s="59">
        <f>F142</f>
        <v>13102</v>
      </c>
      <c r="G141" s="59"/>
      <c r="H141" s="83">
        <f t="shared" si="4"/>
        <v>13102</v>
      </c>
      <c r="I141" s="59"/>
      <c r="J141" s="83">
        <f t="shared" si="5"/>
        <v>13102</v>
      </c>
      <c r="K141" s="59"/>
      <c r="L141" s="83">
        <f t="shared" si="6"/>
        <v>13102</v>
      </c>
      <c r="M141" s="59"/>
      <c r="N141" s="83">
        <f t="shared" si="7"/>
        <v>13102</v>
      </c>
    </row>
    <row r="142" spans="2:14" ht="20.25" hidden="1" customHeight="1">
      <c r="B142" s="16" t="s">
        <v>457</v>
      </c>
      <c r="C142" s="58" t="s">
        <v>452</v>
      </c>
      <c r="D142" s="57" t="s">
        <v>325</v>
      </c>
      <c r="E142" s="58" t="s">
        <v>455</v>
      </c>
      <c r="F142" s="59">
        <v>13102</v>
      </c>
      <c r="G142" s="59"/>
      <c r="H142" s="83">
        <f t="shared" si="4"/>
        <v>13102</v>
      </c>
      <c r="I142" s="59"/>
      <c r="J142" s="83">
        <f t="shared" ref="J142:J208" si="8">H142+I142</f>
        <v>13102</v>
      </c>
      <c r="K142" s="59"/>
      <c r="L142" s="83">
        <f t="shared" ref="L142:L207" si="9">J142+K142</f>
        <v>13102</v>
      </c>
      <c r="M142" s="59"/>
      <c r="N142" s="83">
        <f t="shared" ref="N142:N207" si="10">L142+M142</f>
        <v>13102</v>
      </c>
    </row>
    <row r="143" spans="2:14" ht="37.5" hidden="1" customHeight="1">
      <c r="B143" s="21" t="s">
        <v>658</v>
      </c>
      <c r="C143" s="56" t="s">
        <v>354</v>
      </c>
      <c r="D143" s="56"/>
      <c r="E143" s="56"/>
      <c r="F143" s="83">
        <f>F144+F149</f>
        <v>3500</v>
      </c>
      <c r="G143" s="83">
        <f>G144+G149</f>
        <v>1700</v>
      </c>
      <c r="H143" s="83">
        <f t="shared" ref="H143:H209" si="11">F143+G143</f>
        <v>5200</v>
      </c>
      <c r="I143" s="83"/>
      <c r="J143" s="83">
        <f t="shared" si="8"/>
        <v>5200</v>
      </c>
      <c r="K143" s="83">
        <f>K144</f>
        <v>16638.3</v>
      </c>
      <c r="L143" s="83">
        <f t="shared" si="9"/>
        <v>21838.3</v>
      </c>
      <c r="M143" s="83"/>
      <c r="N143" s="83">
        <f t="shared" si="10"/>
        <v>21838.3</v>
      </c>
    </row>
    <row r="144" spans="2:14" ht="30" hidden="1" customHeight="1">
      <c r="B144" s="16" t="s">
        <v>377</v>
      </c>
      <c r="C144" s="58" t="s">
        <v>415</v>
      </c>
      <c r="D144" s="56"/>
      <c r="E144" s="56"/>
      <c r="F144" s="59">
        <f>F145</f>
        <v>3500</v>
      </c>
      <c r="G144" s="59">
        <f>G145</f>
        <v>1700</v>
      </c>
      <c r="H144" s="83">
        <f t="shared" si="11"/>
        <v>5200</v>
      </c>
      <c r="I144" s="59"/>
      <c r="J144" s="83">
        <f t="shared" si="8"/>
        <v>5200</v>
      </c>
      <c r="K144" s="59">
        <f>K145</f>
        <v>16638.3</v>
      </c>
      <c r="L144" s="83">
        <f t="shared" si="9"/>
        <v>21838.3</v>
      </c>
      <c r="M144" s="59"/>
      <c r="N144" s="83">
        <f t="shared" si="10"/>
        <v>21838.3</v>
      </c>
    </row>
    <row r="145" spans="2:14" ht="28.5" hidden="1" customHeight="1">
      <c r="B145" s="16" t="s">
        <v>13</v>
      </c>
      <c r="C145" s="58" t="s">
        <v>415</v>
      </c>
      <c r="D145" s="58"/>
      <c r="E145" s="56"/>
      <c r="F145" s="59">
        <f>SUM(F146)</f>
        <v>3500</v>
      </c>
      <c r="G145" s="59">
        <f>SUM(G146)</f>
        <v>1700</v>
      </c>
      <c r="H145" s="83">
        <f t="shared" si="11"/>
        <v>5200</v>
      </c>
      <c r="I145" s="59"/>
      <c r="J145" s="83">
        <f t="shared" si="8"/>
        <v>5200</v>
      </c>
      <c r="K145" s="59">
        <f>K146</f>
        <v>16638.3</v>
      </c>
      <c r="L145" s="83">
        <f t="shared" si="9"/>
        <v>21838.3</v>
      </c>
      <c r="M145" s="59"/>
      <c r="N145" s="83">
        <f t="shared" si="10"/>
        <v>21838.3</v>
      </c>
    </row>
    <row r="146" spans="2:14" ht="21" hidden="1" customHeight="1">
      <c r="B146" s="16" t="s">
        <v>116</v>
      </c>
      <c r="C146" s="58" t="s">
        <v>544</v>
      </c>
      <c r="D146" s="58" t="s">
        <v>215</v>
      </c>
      <c r="E146" s="56"/>
      <c r="F146" s="59">
        <f>F147</f>
        <v>3500</v>
      </c>
      <c r="G146" s="59">
        <f>G147</f>
        <v>1700</v>
      </c>
      <c r="H146" s="83">
        <f t="shared" si="11"/>
        <v>5200</v>
      </c>
      <c r="I146" s="59"/>
      <c r="J146" s="83">
        <f t="shared" si="8"/>
        <v>5200</v>
      </c>
      <c r="K146" s="59">
        <f>K147</f>
        <v>16638.3</v>
      </c>
      <c r="L146" s="83">
        <f t="shared" si="9"/>
        <v>21838.3</v>
      </c>
      <c r="M146" s="59"/>
      <c r="N146" s="83">
        <f t="shared" si="10"/>
        <v>21838.3</v>
      </c>
    </row>
    <row r="147" spans="2:14" ht="28.5" hidden="1" customHeight="1">
      <c r="B147" s="16" t="s">
        <v>108</v>
      </c>
      <c r="C147" s="58" t="s">
        <v>544</v>
      </c>
      <c r="D147" s="58" t="s">
        <v>97</v>
      </c>
      <c r="E147" s="56"/>
      <c r="F147" s="59">
        <f>F148</f>
        <v>3500</v>
      </c>
      <c r="G147" s="59">
        <f>G148</f>
        <v>1700</v>
      </c>
      <c r="H147" s="83">
        <f t="shared" si="11"/>
        <v>5200</v>
      </c>
      <c r="I147" s="59"/>
      <c r="J147" s="83">
        <f t="shared" si="8"/>
        <v>5200</v>
      </c>
      <c r="K147" s="59">
        <f>K149</f>
        <v>16638.3</v>
      </c>
      <c r="L147" s="83">
        <f t="shared" si="9"/>
        <v>21838.3</v>
      </c>
      <c r="M147" s="59"/>
      <c r="N147" s="83">
        <f t="shared" si="10"/>
        <v>21838.3</v>
      </c>
    </row>
    <row r="148" spans="2:14" ht="38.25" hidden="1" customHeight="1">
      <c r="B148" s="23" t="s">
        <v>150</v>
      </c>
      <c r="C148" s="58" t="s">
        <v>544</v>
      </c>
      <c r="D148" s="58" t="s">
        <v>97</v>
      </c>
      <c r="E148" s="58" t="s">
        <v>148</v>
      </c>
      <c r="F148" s="59">
        <v>3500</v>
      </c>
      <c r="G148" s="59">
        <v>1700</v>
      </c>
      <c r="H148" s="83">
        <f t="shared" si="11"/>
        <v>5200</v>
      </c>
      <c r="I148" s="59"/>
      <c r="J148" s="83">
        <f t="shared" si="8"/>
        <v>5200</v>
      </c>
      <c r="K148" s="59"/>
      <c r="L148" s="83">
        <f t="shared" si="9"/>
        <v>5200</v>
      </c>
      <c r="M148" s="59"/>
      <c r="N148" s="83">
        <f t="shared" si="10"/>
        <v>5200</v>
      </c>
    </row>
    <row r="149" spans="2:14" ht="38.25" hidden="1" customHeight="1">
      <c r="B149" s="15" t="s">
        <v>532</v>
      </c>
      <c r="C149" s="58" t="s">
        <v>613</v>
      </c>
      <c r="D149" s="58" t="s">
        <v>97</v>
      </c>
      <c r="E149" s="58" t="s">
        <v>148</v>
      </c>
      <c r="F149" s="59">
        <v>0</v>
      </c>
      <c r="G149" s="59"/>
      <c r="H149" s="83">
        <f t="shared" si="11"/>
        <v>0</v>
      </c>
      <c r="I149" s="59"/>
      <c r="J149" s="83">
        <f t="shared" si="8"/>
        <v>0</v>
      </c>
      <c r="K149" s="59">
        <v>16638.3</v>
      </c>
      <c r="L149" s="83">
        <f t="shared" si="9"/>
        <v>16638.3</v>
      </c>
      <c r="M149" s="59"/>
      <c r="N149" s="83">
        <f t="shared" si="10"/>
        <v>16638.3</v>
      </c>
    </row>
    <row r="150" spans="2:14" ht="42" hidden="1" customHeight="1">
      <c r="B150" s="138" t="s">
        <v>668</v>
      </c>
      <c r="C150" s="56" t="s">
        <v>246</v>
      </c>
      <c r="D150" s="56"/>
      <c r="E150" s="159"/>
      <c r="F150" s="79">
        <f>SUM(F151)</f>
        <v>1300</v>
      </c>
      <c r="G150" s="165"/>
      <c r="H150" s="83">
        <f t="shared" si="11"/>
        <v>1300</v>
      </c>
      <c r="I150" s="165"/>
      <c r="J150" s="83">
        <f t="shared" si="8"/>
        <v>1300</v>
      </c>
      <c r="K150" s="165"/>
      <c r="L150" s="83">
        <f t="shared" si="9"/>
        <v>1300</v>
      </c>
      <c r="M150" s="165"/>
      <c r="N150" s="83">
        <f t="shared" si="10"/>
        <v>1300</v>
      </c>
    </row>
    <row r="151" spans="2:14" ht="33.75" hidden="1" customHeight="1">
      <c r="B151" s="16" t="s">
        <v>375</v>
      </c>
      <c r="C151" s="58" t="s">
        <v>398</v>
      </c>
      <c r="D151" s="58"/>
      <c r="E151" s="75"/>
      <c r="F151" s="84">
        <f>SUM(F152)</f>
        <v>1300</v>
      </c>
      <c r="G151" s="166"/>
      <c r="H151" s="83">
        <f t="shared" si="11"/>
        <v>1300</v>
      </c>
      <c r="I151" s="166"/>
      <c r="J151" s="83">
        <f t="shared" si="8"/>
        <v>1300</v>
      </c>
      <c r="K151" s="166"/>
      <c r="L151" s="83">
        <f t="shared" si="9"/>
        <v>1300</v>
      </c>
      <c r="M151" s="166"/>
      <c r="N151" s="83">
        <f t="shared" si="10"/>
        <v>1300</v>
      </c>
    </row>
    <row r="152" spans="2:14" ht="42" hidden="1" customHeight="1">
      <c r="B152" s="30" t="s">
        <v>688</v>
      </c>
      <c r="C152" s="58" t="s">
        <v>399</v>
      </c>
      <c r="D152" s="58"/>
      <c r="E152" s="75"/>
      <c r="F152" s="84">
        <f>SUM(F153)</f>
        <v>1300</v>
      </c>
      <c r="G152" s="166"/>
      <c r="H152" s="83">
        <f t="shared" si="11"/>
        <v>1300</v>
      </c>
      <c r="I152" s="166"/>
      <c r="J152" s="83">
        <f t="shared" si="8"/>
        <v>1300</v>
      </c>
      <c r="K152" s="166"/>
      <c r="L152" s="83">
        <f t="shared" si="9"/>
        <v>1300</v>
      </c>
      <c r="M152" s="166"/>
      <c r="N152" s="83">
        <f t="shared" si="10"/>
        <v>1300</v>
      </c>
    </row>
    <row r="153" spans="2:14" ht="21" hidden="1" customHeight="1">
      <c r="B153" s="16" t="s">
        <v>159</v>
      </c>
      <c r="C153" s="58" t="s">
        <v>399</v>
      </c>
      <c r="D153" s="63" t="s">
        <v>160</v>
      </c>
      <c r="E153" s="75"/>
      <c r="F153" s="84">
        <f>F154</f>
        <v>1300</v>
      </c>
      <c r="G153" s="166"/>
      <c r="H153" s="83">
        <f t="shared" si="11"/>
        <v>1300</v>
      </c>
      <c r="I153" s="166"/>
      <c r="J153" s="83">
        <f t="shared" si="8"/>
        <v>1300</v>
      </c>
      <c r="K153" s="166"/>
      <c r="L153" s="83">
        <f t="shared" si="9"/>
        <v>1300</v>
      </c>
      <c r="M153" s="166"/>
      <c r="N153" s="83">
        <f t="shared" si="10"/>
        <v>1300</v>
      </c>
    </row>
    <row r="154" spans="2:14" ht="24" hidden="1" customHeight="1">
      <c r="B154" s="42" t="s">
        <v>50</v>
      </c>
      <c r="C154" s="58" t="s">
        <v>399</v>
      </c>
      <c r="D154" s="58" t="s">
        <v>304</v>
      </c>
      <c r="E154" s="75"/>
      <c r="F154" s="84">
        <f>F155</f>
        <v>1300</v>
      </c>
      <c r="G154" s="166"/>
      <c r="H154" s="83">
        <f t="shared" si="11"/>
        <v>1300</v>
      </c>
      <c r="I154" s="166"/>
      <c r="J154" s="83">
        <f t="shared" si="8"/>
        <v>1300</v>
      </c>
      <c r="K154" s="166"/>
      <c r="L154" s="83">
        <f t="shared" si="9"/>
        <v>1300</v>
      </c>
      <c r="M154" s="166"/>
      <c r="N154" s="83">
        <f t="shared" si="10"/>
        <v>1300</v>
      </c>
    </row>
    <row r="155" spans="2:14" ht="31.5" hidden="1" customHeight="1">
      <c r="B155" s="23" t="s">
        <v>188</v>
      </c>
      <c r="C155" s="58" t="s">
        <v>399</v>
      </c>
      <c r="D155" s="58" t="s">
        <v>304</v>
      </c>
      <c r="E155" s="58" t="s">
        <v>187</v>
      </c>
      <c r="F155" s="59">
        <v>1300</v>
      </c>
      <c r="G155" s="59"/>
      <c r="H155" s="83">
        <f t="shared" si="11"/>
        <v>1300</v>
      </c>
      <c r="I155" s="59"/>
      <c r="J155" s="83">
        <f t="shared" si="8"/>
        <v>1300</v>
      </c>
      <c r="K155" s="59"/>
      <c r="L155" s="83">
        <f t="shared" si="9"/>
        <v>1300</v>
      </c>
      <c r="M155" s="59"/>
      <c r="N155" s="83">
        <f t="shared" si="10"/>
        <v>1300</v>
      </c>
    </row>
    <row r="156" spans="2:14" ht="63.75" hidden="1" customHeight="1">
      <c r="B156" s="34" t="s">
        <v>484</v>
      </c>
      <c r="C156" s="56" t="s">
        <v>247</v>
      </c>
      <c r="D156" s="58"/>
      <c r="E156" s="58"/>
      <c r="F156" s="83">
        <v>0</v>
      </c>
      <c r="G156" s="59"/>
      <c r="H156" s="83">
        <f t="shared" si="11"/>
        <v>0</v>
      </c>
      <c r="I156" s="59"/>
      <c r="J156" s="83">
        <f t="shared" si="8"/>
        <v>0</v>
      </c>
      <c r="K156" s="59"/>
      <c r="L156" s="83">
        <f t="shared" si="9"/>
        <v>0</v>
      </c>
      <c r="M156" s="59"/>
      <c r="N156" s="83">
        <f t="shared" si="10"/>
        <v>0</v>
      </c>
    </row>
    <row r="157" spans="2:14" ht="36.75" hidden="1" customHeight="1">
      <c r="B157" s="37" t="s">
        <v>488</v>
      </c>
      <c r="C157" s="56" t="s">
        <v>485</v>
      </c>
      <c r="D157" s="56"/>
      <c r="E157" s="56"/>
      <c r="F157" s="83">
        <f>F158</f>
        <v>0</v>
      </c>
      <c r="G157" s="83"/>
      <c r="H157" s="83">
        <f t="shared" si="11"/>
        <v>0</v>
      </c>
      <c r="I157" s="83"/>
      <c r="J157" s="83">
        <f t="shared" si="8"/>
        <v>0</v>
      </c>
      <c r="K157" s="83"/>
      <c r="L157" s="83">
        <f t="shared" si="9"/>
        <v>0</v>
      </c>
      <c r="M157" s="83"/>
      <c r="N157" s="83">
        <f t="shared" si="10"/>
        <v>0</v>
      </c>
    </row>
    <row r="158" spans="2:14" ht="61.5" hidden="1" customHeight="1">
      <c r="B158" s="30" t="s">
        <v>489</v>
      </c>
      <c r="C158" s="58" t="s">
        <v>486</v>
      </c>
      <c r="D158" s="58"/>
      <c r="E158" s="58"/>
      <c r="F158" s="59">
        <v>0</v>
      </c>
      <c r="G158" s="59"/>
      <c r="H158" s="83">
        <f t="shared" si="11"/>
        <v>0</v>
      </c>
      <c r="I158" s="59"/>
      <c r="J158" s="83">
        <f t="shared" si="8"/>
        <v>0</v>
      </c>
      <c r="K158" s="59"/>
      <c r="L158" s="83">
        <f t="shared" si="9"/>
        <v>0</v>
      </c>
      <c r="M158" s="59"/>
      <c r="N158" s="83">
        <f t="shared" si="10"/>
        <v>0</v>
      </c>
    </row>
    <row r="159" spans="2:14" ht="48.75" hidden="1" customHeight="1">
      <c r="B159" s="23" t="s">
        <v>493</v>
      </c>
      <c r="C159" s="58" t="s">
        <v>487</v>
      </c>
      <c r="D159" s="58"/>
      <c r="E159" s="58"/>
      <c r="F159" s="59">
        <v>0</v>
      </c>
      <c r="G159" s="59"/>
      <c r="H159" s="83">
        <f t="shared" si="11"/>
        <v>0</v>
      </c>
      <c r="I159" s="59"/>
      <c r="J159" s="83">
        <f t="shared" si="8"/>
        <v>0</v>
      </c>
      <c r="K159" s="59"/>
      <c r="L159" s="83">
        <f t="shared" si="9"/>
        <v>0</v>
      </c>
      <c r="M159" s="59"/>
      <c r="N159" s="83">
        <f t="shared" si="10"/>
        <v>0</v>
      </c>
    </row>
    <row r="160" spans="2:14" ht="29.25" hidden="1" customHeight="1">
      <c r="B160" s="16" t="s">
        <v>116</v>
      </c>
      <c r="C160" s="58" t="s">
        <v>487</v>
      </c>
      <c r="D160" s="58" t="s">
        <v>215</v>
      </c>
      <c r="E160" s="58"/>
      <c r="F160" s="59">
        <f>F161</f>
        <v>0</v>
      </c>
      <c r="G160" s="59"/>
      <c r="H160" s="83">
        <f t="shared" si="11"/>
        <v>0</v>
      </c>
      <c r="I160" s="59"/>
      <c r="J160" s="83">
        <f t="shared" si="8"/>
        <v>0</v>
      </c>
      <c r="K160" s="59"/>
      <c r="L160" s="83">
        <f t="shared" si="9"/>
        <v>0</v>
      </c>
      <c r="M160" s="59"/>
      <c r="N160" s="83">
        <f t="shared" si="10"/>
        <v>0</v>
      </c>
    </row>
    <row r="161" spans="2:14" ht="21" hidden="1" customHeight="1">
      <c r="B161" s="16" t="s">
        <v>108</v>
      </c>
      <c r="C161" s="58" t="s">
        <v>487</v>
      </c>
      <c r="D161" s="58" t="s">
        <v>97</v>
      </c>
      <c r="E161" s="58"/>
      <c r="F161" s="59">
        <f>F162</f>
        <v>0</v>
      </c>
      <c r="G161" s="59"/>
      <c r="H161" s="83">
        <f t="shared" si="11"/>
        <v>0</v>
      </c>
      <c r="I161" s="59"/>
      <c r="J161" s="83">
        <f t="shared" si="8"/>
        <v>0</v>
      </c>
      <c r="K161" s="59"/>
      <c r="L161" s="83">
        <f t="shared" si="9"/>
        <v>0</v>
      </c>
      <c r="M161" s="59"/>
      <c r="N161" s="83">
        <f t="shared" si="10"/>
        <v>0</v>
      </c>
    </row>
    <row r="162" spans="2:14" ht="38.25" hidden="1" customHeight="1">
      <c r="B162" s="23" t="s">
        <v>150</v>
      </c>
      <c r="C162" s="58" t="s">
        <v>487</v>
      </c>
      <c r="D162" s="58" t="s">
        <v>97</v>
      </c>
      <c r="E162" s="58" t="s">
        <v>148</v>
      </c>
      <c r="F162" s="59">
        <v>0</v>
      </c>
      <c r="G162" s="59"/>
      <c r="H162" s="83">
        <f t="shared" si="11"/>
        <v>0</v>
      </c>
      <c r="I162" s="59"/>
      <c r="J162" s="83">
        <f t="shared" si="8"/>
        <v>0</v>
      </c>
      <c r="K162" s="59"/>
      <c r="L162" s="83">
        <f t="shared" si="9"/>
        <v>0</v>
      </c>
      <c r="M162" s="59"/>
      <c r="N162" s="83">
        <f t="shared" si="10"/>
        <v>0</v>
      </c>
    </row>
    <row r="163" spans="2:14" ht="45" hidden="1" customHeight="1">
      <c r="B163" s="40" t="s">
        <v>662</v>
      </c>
      <c r="C163" s="56" t="s">
        <v>256</v>
      </c>
      <c r="D163" s="56"/>
      <c r="E163" s="56"/>
      <c r="F163" s="83">
        <f>SUM(F164)</f>
        <v>4000</v>
      </c>
      <c r="G163" s="83">
        <f>SUM(G164)</f>
        <v>3160</v>
      </c>
      <c r="H163" s="83">
        <f t="shared" si="11"/>
        <v>7160</v>
      </c>
      <c r="I163" s="83">
        <f t="shared" ref="I163:I165" si="12">I164</f>
        <v>2200</v>
      </c>
      <c r="J163" s="83">
        <f t="shared" si="8"/>
        <v>9360</v>
      </c>
      <c r="K163" s="83"/>
      <c r="L163" s="83">
        <f t="shared" si="9"/>
        <v>9360</v>
      </c>
      <c r="M163" s="83"/>
      <c r="N163" s="83">
        <f t="shared" si="10"/>
        <v>9360</v>
      </c>
    </row>
    <row r="164" spans="2:14" ht="37.5" hidden="1" customHeight="1">
      <c r="B164" s="16" t="s">
        <v>376</v>
      </c>
      <c r="C164" s="58" t="s">
        <v>393</v>
      </c>
      <c r="D164" s="58"/>
      <c r="E164" s="58"/>
      <c r="F164" s="59">
        <f>SUM(F165)</f>
        <v>4000</v>
      </c>
      <c r="G164" s="59">
        <f>SUM(G165)</f>
        <v>3160</v>
      </c>
      <c r="H164" s="83">
        <f t="shared" si="11"/>
        <v>7160</v>
      </c>
      <c r="I164" s="59">
        <f t="shared" si="12"/>
        <v>2200</v>
      </c>
      <c r="J164" s="83">
        <f t="shared" si="8"/>
        <v>9360</v>
      </c>
      <c r="K164" s="59"/>
      <c r="L164" s="83">
        <f t="shared" si="9"/>
        <v>9360</v>
      </c>
      <c r="M164" s="59"/>
      <c r="N164" s="83">
        <f t="shared" si="10"/>
        <v>9360</v>
      </c>
    </row>
    <row r="165" spans="2:14" ht="26.25" hidden="1" customHeight="1">
      <c r="B165" s="23" t="s">
        <v>205</v>
      </c>
      <c r="C165" s="58" t="s">
        <v>394</v>
      </c>
      <c r="D165" s="58"/>
      <c r="E165" s="58"/>
      <c r="F165" s="59">
        <f>F166</f>
        <v>4000</v>
      </c>
      <c r="G165" s="59">
        <f>G166</f>
        <v>3160</v>
      </c>
      <c r="H165" s="83">
        <f t="shared" si="11"/>
        <v>7160</v>
      </c>
      <c r="I165" s="59">
        <f t="shared" si="12"/>
        <v>2200</v>
      </c>
      <c r="J165" s="83">
        <f t="shared" si="8"/>
        <v>9360</v>
      </c>
      <c r="K165" s="59"/>
      <c r="L165" s="83">
        <f t="shared" si="9"/>
        <v>9360</v>
      </c>
      <c r="M165" s="59"/>
      <c r="N165" s="83">
        <f t="shared" si="10"/>
        <v>9360</v>
      </c>
    </row>
    <row r="166" spans="2:14" ht="21.75" hidden="1" customHeight="1">
      <c r="B166" s="16" t="s">
        <v>159</v>
      </c>
      <c r="C166" s="58" t="s">
        <v>394</v>
      </c>
      <c r="D166" s="63" t="s">
        <v>160</v>
      </c>
      <c r="E166" s="58"/>
      <c r="F166" s="59">
        <f>F167</f>
        <v>4000</v>
      </c>
      <c r="G166" s="59">
        <f>G167</f>
        <v>3160</v>
      </c>
      <c r="H166" s="83">
        <f t="shared" si="11"/>
        <v>7160</v>
      </c>
      <c r="I166" s="59">
        <f>I167</f>
        <v>2200</v>
      </c>
      <c r="J166" s="83">
        <f t="shared" si="8"/>
        <v>9360</v>
      </c>
      <c r="K166" s="59"/>
      <c r="L166" s="83">
        <f t="shared" si="9"/>
        <v>9360</v>
      </c>
      <c r="M166" s="59"/>
      <c r="N166" s="83">
        <f t="shared" si="10"/>
        <v>9360</v>
      </c>
    </row>
    <row r="167" spans="2:14" ht="29.25" hidden="1" customHeight="1">
      <c r="B167" s="42" t="s">
        <v>50</v>
      </c>
      <c r="C167" s="58" t="s">
        <v>767</v>
      </c>
      <c r="D167" s="58" t="s">
        <v>304</v>
      </c>
      <c r="E167" s="58"/>
      <c r="F167" s="59">
        <f>F168+F169</f>
        <v>4000</v>
      </c>
      <c r="G167" s="59">
        <f>G168+G169</f>
        <v>3160</v>
      </c>
      <c r="H167" s="83">
        <f t="shared" si="11"/>
        <v>7160</v>
      </c>
      <c r="I167" s="59">
        <f>I169</f>
        <v>2200</v>
      </c>
      <c r="J167" s="83">
        <f t="shared" si="8"/>
        <v>9360</v>
      </c>
      <c r="K167" s="59"/>
      <c r="L167" s="83">
        <f t="shared" si="9"/>
        <v>9360</v>
      </c>
      <c r="M167" s="59"/>
      <c r="N167" s="83">
        <f t="shared" si="10"/>
        <v>9360</v>
      </c>
    </row>
    <row r="168" spans="2:14" ht="28.5" hidden="1" customHeight="1">
      <c r="B168" s="23" t="s">
        <v>188</v>
      </c>
      <c r="C168" s="58" t="s">
        <v>394</v>
      </c>
      <c r="D168" s="58" t="s">
        <v>304</v>
      </c>
      <c r="E168" s="58" t="s">
        <v>187</v>
      </c>
      <c r="F168" s="59">
        <v>3000</v>
      </c>
      <c r="G168" s="59"/>
      <c r="H168" s="83">
        <f t="shared" si="11"/>
        <v>3000</v>
      </c>
      <c r="I168" s="59"/>
      <c r="J168" s="83">
        <f t="shared" si="8"/>
        <v>3000</v>
      </c>
      <c r="K168" s="59"/>
      <c r="L168" s="83">
        <f t="shared" si="9"/>
        <v>3000</v>
      </c>
      <c r="M168" s="59"/>
      <c r="N168" s="83">
        <f t="shared" si="10"/>
        <v>3000</v>
      </c>
    </row>
    <row r="169" spans="2:14" ht="28.5" hidden="1" customHeight="1">
      <c r="B169" s="23" t="s">
        <v>188</v>
      </c>
      <c r="C169" s="58" t="s">
        <v>665</v>
      </c>
      <c r="D169" s="58" t="s">
        <v>304</v>
      </c>
      <c r="E169" s="58" t="s">
        <v>187</v>
      </c>
      <c r="F169" s="59">
        <v>1000</v>
      </c>
      <c r="G169" s="59">
        <v>3160</v>
      </c>
      <c r="H169" s="83">
        <f t="shared" si="11"/>
        <v>4160</v>
      </c>
      <c r="I169" s="59">
        <v>2200</v>
      </c>
      <c r="J169" s="83">
        <f t="shared" si="8"/>
        <v>6360</v>
      </c>
      <c r="K169" s="59"/>
      <c r="L169" s="83">
        <f t="shared" si="9"/>
        <v>6360</v>
      </c>
      <c r="M169" s="59"/>
      <c r="N169" s="83">
        <f t="shared" si="10"/>
        <v>6360</v>
      </c>
    </row>
    <row r="170" spans="2:14" ht="49.5" hidden="1" customHeight="1">
      <c r="B170" s="21" t="s">
        <v>687</v>
      </c>
      <c r="C170" s="56" t="s">
        <v>258</v>
      </c>
      <c r="D170" s="56"/>
      <c r="E170" s="56"/>
      <c r="F170" s="83">
        <f>F171</f>
        <v>42559.6</v>
      </c>
      <c r="G170" s="83">
        <f>G171</f>
        <v>1258</v>
      </c>
      <c r="H170" s="83">
        <f t="shared" si="11"/>
        <v>43817.599999999999</v>
      </c>
      <c r="I170" s="83">
        <v>6300</v>
      </c>
      <c r="J170" s="83">
        <f t="shared" si="8"/>
        <v>50117.599999999999</v>
      </c>
      <c r="K170" s="83"/>
      <c r="L170" s="83">
        <f t="shared" si="9"/>
        <v>50117.599999999999</v>
      </c>
      <c r="M170" s="83"/>
      <c r="N170" s="83">
        <f t="shared" si="10"/>
        <v>50117.599999999999</v>
      </c>
    </row>
    <row r="171" spans="2:14" ht="35.25" hidden="1" customHeight="1">
      <c r="B171" s="39" t="s">
        <v>389</v>
      </c>
      <c r="C171" s="58" t="s">
        <v>391</v>
      </c>
      <c r="D171" s="58"/>
      <c r="E171" s="58"/>
      <c r="F171" s="59">
        <f>F172+F180</f>
        <v>42559.6</v>
      </c>
      <c r="G171" s="59">
        <f>G172+G180</f>
        <v>1258</v>
      </c>
      <c r="H171" s="83">
        <f t="shared" si="11"/>
        <v>43817.599999999999</v>
      </c>
      <c r="I171" s="59">
        <v>6300</v>
      </c>
      <c r="J171" s="83">
        <f t="shared" si="8"/>
        <v>50117.599999999999</v>
      </c>
      <c r="K171" s="59"/>
      <c r="L171" s="83">
        <f t="shared" si="9"/>
        <v>50117.599999999999</v>
      </c>
      <c r="M171" s="59"/>
      <c r="N171" s="83">
        <f t="shared" si="10"/>
        <v>50117.599999999999</v>
      </c>
    </row>
    <row r="172" spans="2:14" ht="34.5" hidden="1" customHeight="1">
      <c r="B172" s="42" t="s">
        <v>153</v>
      </c>
      <c r="C172" s="58" t="s">
        <v>259</v>
      </c>
      <c r="D172" s="58"/>
      <c r="E172" s="58"/>
      <c r="F172" s="59">
        <f>F175+F179</f>
        <v>21180</v>
      </c>
      <c r="G172" s="59">
        <f>G175+G179</f>
        <v>1258</v>
      </c>
      <c r="H172" s="83">
        <f t="shared" si="11"/>
        <v>22438</v>
      </c>
      <c r="I172" s="59">
        <v>6300</v>
      </c>
      <c r="J172" s="83">
        <f t="shared" si="8"/>
        <v>28738</v>
      </c>
      <c r="K172" s="59"/>
      <c r="L172" s="83">
        <f t="shared" si="9"/>
        <v>28738</v>
      </c>
      <c r="M172" s="59"/>
      <c r="N172" s="83">
        <f t="shared" si="10"/>
        <v>28738</v>
      </c>
    </row>
    <row r="173" spans="2:14" ht="24.75" hidden="1" customHeight="1">
      <c r="B173" s="16" t="s">
        <v>159</v>
      </c>
      <c r="C173" s="58" t="s">
        <v>259</v>
      </c>
      <c r="D173" s="63" t="s">
        <v>160</v>
      </c>
      <c r="E173" s="58"/>
      <c r="F173" s="59">
        <f>F174</f>
        <v>20054</v>
      </c>
      <c r="G173" s="59">
        <f>G174</f>
        <v>1258</v>
      </c>
      <c r="H173" s="83">
        <f t="shared" si="11"/>
        <v>21312</v>
      </c>
      <c r="I173" s="59">
        <v>6300</v>
      </c>
      <c r="J173" s="83">
        <f t="shared" si="8"/>
        <v>27612</v>
      </c>
      <c r="K173" s="59"/>
      <c r="L173" s="83">
        <f t="shared" si="9"/>
        <v>27612</v>
      </c>
      <c r="M173" s="59"/>
      <c r="N173" s="83">
        <f t="shared" si="10"/>
        <v>27612</v>
      </c>
    </row>
    <row r="174" spans="2:14" ht="22.5" hidden="1" customHeight="1">
      <c r="B174" s="16" t="s">
        <v>114</v>
      </c>
      <c r="C174" s="58" t="s">
        <v>259</v>
      </c>
      <c r="D174" s="58" t="s">
        <v>115</v>
      </c>
      <c r="E174" s="58"/>
      <c r="F174" s="59">
        <f>F175</f>
        <v>20054</v>
      </c>
      <c r="G174" s="59">
        <f>G175</f>
        <v>1258</v>
      </c>
      <c r="H174" s="83">
        <f t="shared" si="11"/>
        <v>21312</v>
      </c>
      <c r="I174" s="59">
        <v>6300</v>
      </c>
      <c r="J174" s="83">
        <f t="shared" si="8"/>
        <v>27612</v>
      </c>
      <c r="K174" s="59"/>
      <c r="L174" s="83">
        <f t="shared" si="9"/>
        <v>27612</v>
      </c>
      <c r="M174" s="59"/>
      <c r="N174" s="83">
        <f t="shared" si="10"/>
        <v>27612</v>
      </c>
    </row>
    <row r="175" spans="2:14" ht="32.25" hidden="1" customHeight="1">
      <c r="B175" s="16" t="s">
        <v>188</v>
      </c>
      <c r="C175" s="58" t="s">
        <v>259</v>
      </c>
      <c r="D175" s="58" t="s">
        <v>115</v>
      </c>
      <c r="E175" s="58" t="s">
        <v>187</v>
      </c>
      <c r="F175" s="59">
        <v>20054</v>
      </c>
      <c r="G175" s="59">
        <v>1258</v>
      </c>
      <c r="H175" s="83">
        <f t="shared" si="11"/>
        <v>21312</v>
      </c>
      <c r="I175" s="59">
        <v>6300</v>
      </c>
      <c r="J175" s="83">
        <f t="shared" si="8"/>
        <v>27612</v>
      </c>
      <c r="K175" s="59"/>
      <c r="L175" s="83">
        <f t="shared" si="9"/>
        <v>27612</v>
      </c>
      <c r="M175" s="59"/>
      <c r="N175" s="83">
        <f t="shared" si="10"/>
        <v>27612</v>
      </c>
    </row>
    <row r="176" spans="2:14" ht="24" hidden="1" customHeight="1">
      <c r="B176" s="16" t="s">
        <v>15</v>
      </c>
      <c r="C176" s="58" t="s">
        <v>453</v>
      </c>
      <c r="D176" s="58"/>
      <c r="E176" s="58"/>
      <c r="F176" s="59">
        <f>F177</f>
        <v>1126</v>
      </c>
      <c r="G176" s="59"/>
      <c r="H176" s="83">
        <f t="shared" si="11"/>
        <v>1126</v>
      </c>
      <c r="I176" s="59"/>
      <c r="J176" s="83">
        <f t="shared" si="8"/>
        <v>1126</v>
      </c>
      <c r="K176" s="59"/>
      <c r="L176" s="83">
        <f t="shared" si="9"/>
        <v>1126</v>
      </c>
      <c r="M176" s="59"/>
      <c r="N176" s="83">
        <f t="shared" si="10"/>
        <v>1126</v>
      </c>
    </row>
    <row r="177" spans="2:14" ht="23.25" hidden="1" customHeight="1">
      <c r="B177" s="16" t="s">
        <v>159</v>
      </c>
      <c r="C177" s="58" t="s">
        <v>453</v>
      </c>
      <c r="D177" s="63" t="s">
        <v>160</v>
      </c>
      <c r="E177" s="58"/>
      <c r="F177" s="59">
        <f>F178</f>
        <v>1126</v>
      </c>
      <c r="G177" s="59"/>
      <c r="H177" s="83">
        <f t="shared" si="11"/>
        <v>1126</v>
      </c>
      <c r="I177" s="59"/>
      <c r="J177" s="83">
        <f t="shared" si="8"/>
        <v>1126</v>
      </c>
      <c r="K177" s="59"/>
      <c r="L177" s="83">
        <f t="shared" si="9"/>
        <v>1126</v>
      </c>
      <c r="M177" s="59"/>
      <c r="N177" s="83">
        <f t="shared" si="10"/>
        <v>1126</v>
      </c>
    </row>
    <row r="178" spans="2:14" ht="27.75" hidden="1" customHeight="1">
      <c r="B178" s="16" t="s">
        <v>114</v>
      </c>
      <c r="C178" s="58" t="s">
        <v>453</v>
      </c>
      <c r="D178" s="58" t="s">
        <v>115</v>
      </c>
      <c r="E178" s="58"/>
      <c r="F178" s="59">
        <f>F179</f>
        <v>1126</v>
      </c>
      <c r="G178" s="59"/>
      <c r="H178" s="83">
        <f t="shared" si="11"/>
        <v>1126</v>
      </c>
      <c r="I178" s="59"/>
      <c r="J178" s="83">
        <f t="shared" si="8"/>
        <v>1126</v>
      </c>
      <c r="K178" s="59"/>
      <c r="L178" s="83">
        <f t="shared" si="9"/>
        <v>1126</v>
      </c>
      <c r="M178" s="59"/>
      <c r="N178" s="83">
        <f t="shared" si="10"/>
        <v>1126</v>
      </c>
    </row>
    <row r="179" spans="2:14" ht="39" hidden="1" customHeight="1">
      <c r="B179" s="16" t="s">
        <v>188</v>
      </c>
      <c r="C179" s="58" t="s">
        <v>453</v>
      </c>
      <c r="D179" s="58" t="s">
        <v>115</v>
      </c>
      <c r="E179" s="58" t="s">
        <v>187</v>
      </c>
      <c r="F179" s="59">
        <v>1126</v>
      </c>
      <c r="G179" s="59"/>
      <c r="H179" s="83">
        <f t="shared" si="11"/>
        <v>1126</v>
      </c>
      <c r="I179" s="59"/>
      <c r="J179" s="83">
        <f t="shared" si="8"/>
        <v>1126</v>
      </c>
      <c r="K179" s="59"/>
      <c r="L179" s="83">
        <f t="shared" si="9"/>
        <v>1126</v>
      </c>
      <c r="M179" s="59"/>
      <c r="N179" s="83">
        <f t="shared" si="10"/>
        <v>1126</v>
      </c>
    </row>
    <row r="180" spans="2:14" ht="45" hidden="1" customHeight="1">
      <c r="B180" s="16" t="s">
        <v>565</v>
      </c>
      <c r="C180" s="58" t="s">
        <v>566</v>
      </c>
      <c r="D180" s="58" t="s">
        <v>115</v>
      </c>
      <c r="E180" s="58" t="s">
        <v>187</v>
      </c>
      <c r="F180" s="59">
        <v>21379.599999999999</v>
      </c>
      <c r="G180" s="59"/>
      <c r="H180" s="83">
        <f t="shared" si="11"/>
        <v>21379.599999999999</v>
      </c>
      <c r="I180" s="59"/>
      <c r="J180" s="83">
        <f t="shared" si="8"/>
        <v>21379.599999999999</v>
      </c>
      <c r="K180" s="59"/>
      <c r="L180" s="83">
        <f t="shared" si="9"/>
        <v>21379.599999999999</v>
      </c>
      <c r="M180" s="59"/>
      <c r="N180" s="83">
        <f t="shared" si="10"/>
        <v>21379.599999999999</v>
      </c>
    </row>
    <row r="181" spans="2:14" ht="56.25" customHeight="1">
      <c r="B181" s="21" t="s">
        <v>659</v>
      </c>
      <c r="C181" s="56" t="s">
        <v>260</v>
      </c>
      <c r="D181" s="56"/>
      <c r="E181" s="56"/>
      <c r="F181" s="83">
        <f>F183+F185+F192+F198+F201+F202</f>
        <v>43350</v>
      </c>
      <c r="G181" s="83">
        <f>G183+G185+G192+G196+G201+G202+G194</f>
        <v>23461.599999999999</v>
      </c>
      <c r="H181" s="83">
        <f t="shared" si="11"/>
        <v>66811.600000000006</v>
      </c>
      <c r="I181" s="83">
        <f>I196+I201+I184</f>
        <v>7800</v>
      </c>
      <c r="J181" s="83">
        <f t="shared" si="8"/>
        <v>74611.600000000006</v>
      </c>
      <c r="K181" s="83">
        <f>K189+K197</f>
        <v>3500</v>
      </c>
      <c r="L181" s="83">
        <f t="shared" si="9"/>
        <v>78111.600000000006</v>
      </c>
      <c r="M181" s="83">
        <f>M182+M199+M201</f>
        <v>5272.2</v>
      </c>
      <c r="N181" s="83">
        <f t="shared" si="10"/>
        <v>83383.8</v>
      </c>
    </row>
    <row r="182" spans="2:14" ht="35.25" customHeight="1">
      <c r="B182" s="48" t="s">
        <v>811</v>
      </c>
      <c r="C182" s="58" t="s">
        <v>802</v>
      </c>
      <c r="D182" s="56" t="s">
        <v>115</v>
      </c>
      <c r="E182" s="56"/>
      <c r="F182" s="83"/>
      <c r="G182" s="83"/>
      <c r="H182" s="83"/>
      <c r="I182" s="83"/>
      <c r="J182" s="83"/>
      <c r="K182" s="83"/>
      <c r="L182" s="83"/>
      <c r="M182" s="83">
        <v>4412.2</v>
      </c>
      <c r="N182" s="83">
        <f t="shared" si="10"/>
        <v>4412.2</v>
      </c>
    </row>
    <row r="183" spans="2:14" ht="24.75" customHeight="1">
      <c r="B183" s="23" t="s">
        <v>660</v>
      </c>
      <c r="C183" s="58" t="s">
        <v>497</v>
      </c>
      <c r="D183" s="64" t="s">
        <v>62</v>
      </c>
      <c r="E183" s="64"/>
      <c r="F183" s="93">
        <f>F184</f>
        <v>10000</v>
      </c>
      <c r="G183" s="140"/>
      <c r="H183" s="83">
        <f t="shared" si="11"/>
        <v>10000</v>
      </c>
      <c r="I183" s="140"/>
      <c r="J183" s="83">
        <f t="shared" si="8"/>
        <v>10000</v>
      </c>
      <c r="K183" s="140"/>
      <c r="L183" s="83">
        <f t="shared" si="9"/>
        <v>10000</v>
      </c>
      <c r="M183" s="140">
        <v>-4697</v>
      </c>
      <c r="N183" s="83">
        <f t="shared" si="10"/>
        <v>5303</v>
      </c>
    </row>
    <row r="184" spans="2:14" ht="28.5" customHeight="1">
      <c r="B184" s="16" t="s">
        <v>188</v>
      </c>
      <c r="C184" s="58" t="s">
        <v>497</v>
      </c>
      <c r="D184" s="64" t="s">
        <v>62</v>
      </c>
      <c r="E184" s="64" t="s">
        <v>187</v>
      </c>
      <c r="F184" s="93">
        <v>10000</v>
      </c>
      <c r="G184" s="140"/>
      <c r="H184" s="83">
        <f t="shared" si="11"/>
        <v>10000</v>
      </c>
      <c r="I184" s="140">
        <v>6300</v>
      </c>
      <c r="J184" s="83">
        <f t="shared" si="8"/>
        <v>16300</v>
      </c>
      <c r="K184" s="140"/>
      <c r="L184" s="83">
        <f t="shared" si="9"/>
        <v>16300</v>
      </c>
      <c r="M184" s="140"/>
      <c r="N184" s="83">
        <f t="shared" si="10"/>
        <v>16300</v>
      </c>
    </row>
    <row r="185" spans="2:14" ht="33" customHeight="1">
      <c r="B185" s="16" t="s">
        <v>495</v>
      </c>
      <c r="C185" s="58" t="s">
        <v>400</v>
      </c>
      <c r="D185" s="58"/>
      <c r="E185" s="58"/>
      <c r="F185" s="59">
        <f>F186+F190</f>
        <v>25650</v>
      </c>
      <c r="G185" s="59">
        <f>G186+G190</f>
        <v>11072</v>
      </c>
      <c r="H185" s="83">
        <f t="shared" si="11"/>
        <v>36722</v>
      </c>
      <c r="I185" s="59"/>
      <c r="J185" s="83">
        <f t="shared" si="8"/>
        <v>36722</v>
      </c>
      <c r="K185" s="59"/>
      <c r="L185" s="83">
        <f t="shared" si="9"/>
        <v>36722</v>
      </c>
      <c r="M185" s="59"/>
      <c r="N185" s="83">
        <f t="shared" si="10"/>
        <v>36722</v>
      </c>
    </row>
    <row r="186" spans="2:14" ht="20.25" customHeight="1">
      <c r="B186" s="44" t="s">
        <v>496</v>
      </c>
      <c r="C186" s="58" t="s">
        <v>401</v>
      </c>
      <c r="D186" s="58"/>
      <c r="E186" s="58"/>
      <c r="F186" s="59">
        <f>SUM(F189)</f>
        <v>25150</v>
      </c>
      <c r="G186" s="59">
        <f>SUM(G189)</f>
        <v>11072</v>
      </c>
      <c r="H186" s="83">
        <f t="shared" si="11"/>
        <v>36222</v>
      </c>
      <c r="I186" s="59"/>
      <c r="J186" s="83">
        <f t="shared" si="8"/>
        <v>36222</v>
      </c>
      <c r="K186" s="59"/>
      <c r="L186" s="83">
        <f t="shared" si="9"/>
        <v>36222</v>
      </c>
      <c r="M186" s="59"/>
      <c r="N186" s="83">
        <f t="shared" si="10"/>
        <v>36222</v>
      </c>
    </row>
    <row r="187" spans="2:14" ht="18.75" customHeight="1">
      <c r="B187" s="16" t="s">
        <v>327</v>
      </c>
      <c r="C187" s="58" t="s">
        <v>401</v>
      </c>
      <c r="D187" s="58" t="s">
        <v>328</v>
      </c>
      <c r="E187" s="58"/>
      <c r="F187" s="59">
        <f>F188</f>
        <v>25150</v>
      </c>
      <c r="G187" s="59">
        <f>G188</f>
        <v>11072</v>
      </c>
      <c r="H187" s="83">
        <f t="shared" si="11"/>
        <v>36222</v>
      </c>
      <c r="I187" s="59"/>
      <c r="J187" s="83">
        <f t="shared" si="8"/>
        <v>36222</v>
      </c>
      <c r="K187" s="59"/>
      <c r="L187" s="83">
        <f t="shared" si="9"/>
        <v>36222</v>
      </c>
      <c r="M187" s="59"/>
      <c r="N187" s="83">
        <f t="shared" si="10"/>
        <v>36222</v>
      </c>
    </row>
    <row r="188" spans="2:14" ht="20.25" customHeight="1">
      <c r="B188" s="16" t="s">
        <v>284</v>
      </c>
      <c r="C188" s="58" t="s">
        <v>401</v>
      </c>
      <c r="D188" s="58" t="s">
        <v>329</v>
      </c>
      <c r="E188" s="58"/>
      <c r="F188" s="59">
        <f>F189</f>
        <v>25150</v>
      </c>
      <c r="G188" s="59">
        <f>G189</f>
        <v>11072</v>
      </c>
      <c r="H188" s="83">
        <f t="shared" si="11"/>
        <v>36222</v>
      </c>
      <c r="I188" s="59"/>
      <c r="J188" s="83">
        <f t="shared" si="8"/>
        <v>36222</v>
      </c>
      <c r="K188" s="59"/>
      <c r="L188" s="83">
        <f t="shared" si="9"/>
        <v>36222</v>
      </c>
      <c r="M188" s="59"/>
      <c r="N188" s="83">
        <f t="shared" si="10"/>
        <v>36222</v>
      </c>
    </row>
    <row r="189" spans="2:14" ht="28.5" customHeight="1">
      <c r="B189" s="23" t="s">
        <v>188</v>
      </c>
      <c r="C189" s="58" t="s">
        <v>401</v>
      </c>
      <c r="D189" s="58" t="s">
        <v>329</v>
      </c>
      <c r="E189" s="58" t="s">
        <v>187</v>
      </c>
      <c r="F189" s="59">
        <v>25150</v>
      </c>
      <c r="G189" s="59">
        <v>11072</v>
      </c>
      <c r="H189" s="83">
        <f t="shared" si="11"/>
        <v>36222</v>
      </c>
      <c r="I189" s="59"/>
      <c r="J189" s="83">
        <f t="shared" si="8"/>
        <v>36222</v>
      </c>
      <c r="K189" s="59">
        <v>2000</v>
      </c>
      <c r="L189" s="83">
        <f t="shared" si="9"/>
        <v>38222</v>
      </c>
      <c r="M189" s="59"/>
      <c r="N189" s="83">
        <f t="shared" si="10"/>
        <v>38222</v>
      </c>
    </row>
    <row r="190" spans="2:14" ht="28.5" customHeight="1">
      <c r="B190" s="23" t="s">
        <v>205</v>
      </c>
      <c r="C190" s="58" t="s">
        <v>497</v>
      </c>
      <c r="D190" s="58"/>
      <c r="E190" s="58"/>
      <c r="F190" s="59">
        <f>F191</f>
        <v>500</v>
      </c>
      <c r="G190" s="59"/>
      <c r="H190" s="83">
        <f t="shared" si="11"/>
        <v>500</v>
      </c>
      <c r="I190" s="59"/>
      <c r="J190" s="83">
        <f t="shared" si="8"/>
        <v>500</v>
      </c>
      <c r="K190" s="59"/>
      <c r="L190" s="83">
        <f t="shared" si="9"/>
        <v>500</v>
      </c>
      <c r="M190" s="59"/>
      <c r="N190" s="83">
        <f t="shared" si="10"/>
        <v>500</v>
      </c>
    </row>
    <row r="191" spans="2:14" ht="28.5" customHeight="1">
      <c r="B191" s="23" t="s">
        <v>188</v>
      </c>
      <c r="C191" s="58" t="s">
        <v>497</v>
      </c>
      <c r="D191" s="58" t="s">
        <v>329</v>
      </c>
      <c r="E191" s="58" t="s">
        <v>187</v>
      </c>
      <c r="F191" s="59">
        <v>500</v>
      </c>
      <c r="G191" s="59"/>
      <c r="H191" s="83">
        <f t="shared" si="11"/>
        <v>500</v>
      </c>
      <c r="I191" s="59"/>
      <c r="J191" s="83">
        <f t="shared" si="8"/>
        <v>500</v>
      </c>
      <c r="K191" s="59"/>
      <c r="L191" s="83">
        <f t="shared" si="9"/>
        <v>500</v>
      </c>
      <c r="M191" s="59"/>
      <c r="N191" s="83">
        <f t="shared" si="10"/>
        <v>500</v>
      </c>
    </row>
    <row r="192" spans="2:14" ht="28.5" customHeight="1">
      <c r="B192" s="23" t="s">
        <v>205</v>
      </c>
      <c r="C192" s="58" t="s">
        <v>497</v>
      </c>
      <c r="D192" s="58"/>
      <c r="E192" s="58"/>
      <c r="F192" s="59">
        <f>SUM(F193)</f>
        <v>4200</v>
      </c>
      <c r="G192" s="59">
        <f>SUM(G193)</f>
        <v>8000</v>
      </c>
      <c r="H192" s="83">
        <f t="shared" si="11"/>
        <v>12200</v>
      </c>
      <c r="I192" s="59"/>
      <c r="J192" s="83">
        <f t="shared" si="8"/>
        <v>12200</v>
      </c>
      <c r="K192" s="59"/>
      <c r="L192" s="83">
        <f t="shared" si="9"/>
        <v>12200</v>
      </c>
      <c r="M192" s="59"/>
      <c r="N192" s="83">
        <f t="shared" si="10"/>
        <v>12200</v>
      </c>
    </row>
    <row r="193" spans="2:14" ht="33.75" customHeight="1">
      <c r="B193" s="16" t="s">
        <v>188</v>
      </c>
      <c r="C193" s="58" t="s">
        <v>497</v>
      </c>
      <c r="D193" s="58" t="s">
        <v>570</v>
      </c>
      <c r="E193" s="58" t="s">
        <v>187</v>
      </c>
      <c r="F193" s="59">
        <v>4200</v>
      </c>
      <c r="G193" s="59">
        <v>8000</v>
      </c>
      <c r="H193" s="83">
        <f t="shared" si="11"/>
        <v>12200</v>
      </c>
      <c r="I193" s="59"/>
      <c r="J193" s="83">
        <f t="shared" si="8"/>
        <v>12200</v>
      </c>
      <c r="K193" s="59"/>
      <c r="L193" s="83">
        <f t="shared" si="9"/>
        <v>12200</v>
      </c>
      <c r="M193" s="59"/>
      <c r="N193" s="83">
        <f t="shared" si="10"/>
        <v>12200</v>
      </c>
    </row>
    <row r="194" spans="2:14" ht="33.75" customHeight="1">
      <c r="B194" s="16" t="s">
        <v>732</v>
      </c>
      <c r="C194" s="58" t="s">
        <v>759</v>
      </c>
      <c r="D194" s="58" t="s">
        <v>736</v>
      </c>
      <c r="E194" s="58"/>
      <c r="F194" s="59"/>
      <c r="G194" s="59">
        <f>G195</f>
        <v>1689.6</v>
      </c>
      <c r="H194" s="83">
        <f t="shared" si="11"/>
        <v>1689.6</v>
      </c>
      <c r="I194" s="59"/>
      <c r="J194" s="83">
        <f t="shared" si="8"/>
        <v>1689.6</v>
      </c>
      <c r="K194" s="59"/>
      <c r="L194" s="83">
        <f t="shared" si="9"/>
        <v>1689.6</v>
      </c>
      <c r="M194" s="59"/>
      <c r="N194" s="83">
        <f t="shared" si="10"/>
        <v>1689.6</v>
      </c>
    </row>
    <row r="195" spans="2:14" ht="33.75" customHeight="1">
      <c r="B195" s="16" t="s">
        <v>188</v>
      </c>
      <c r="C195" s="58" t="s">
        <v>759</v>
      </c>
      <c r="D195" s="58" t="s">
        <v>736</v>
      </c>
      <c r="E195" s="58" t="s">
        <v>187</v>
      </c>
      <c r="F195" s="59"/>
      <c r="G195" s="59">
        <v>1689.6</v>
      </c>
      <c r="H195" s="83">
        <f t="shared" si="11"/>
        <v>1689.6</v>
      </c>
      <c r="I195" s="59"/>
      <c r="J195" s="83">
        <f t="shared" si="8"/>
        <v>1689.6</v>
      </c>
      <c r="K195" s="59"/>
      <c r="L195" s="83">
        <f t="shared" si="9"/>
        <v>1689.6</v>
      </c>
      <c r="M195" s="59"/>
      <c r="N195" s="83">
        <f t="shared" si="10"/>
        <v>1689.6</v>
      </c>
    </row>
    <row r="196" spans="2:14" ht="17.25" customHeight="1">
      <c r="B196" s="16" t="s">
        <v>768</v>
      </c>
      <c r="C196" s="58"/>
      <c r="D196" s="58" t="s">
        <v>161</v>
      </c>
      <c r="E196" s="58"/>
      <c r="F196" s="59">
        <f>F198+F200</f>
        <v>1000</v>
      </c>
      <c r="G196" s="59">
        <f>G198+G200</f>
        <v>2100</v>
      </c>
      <c r="H196" s="83">
        <f t="shared" si="11"/>
        <v>3100</v>
      </c>
      <c r="I196" s="83">
        <f>I198</f>
        <v>500</v>
      </c>
      <c r="J196" s="83">
        <f t="shared" si="8"/>
        <v>3600</v>
      </c>
      <c r="K196" s="59">
        <f>K197</f>
        <v>1500</v>
      </c>
      <c r="L196" s="83">
        <f t="shared" si="9"/>
        <v>5100</v>
      </c>
      <c r="M196" s="59">
        <f>M198</f>
        <v>4697</v>
      </c>
      <c r="N196" s="83">
        <f t="shared" si="10"/>
        <v>9797</v>
      </c>
    </row>
    <row r="197" spans="2:14" ht="17.25" customHeight="1">
      <c r="B197" s="16" t="s">
        <v>188</v>
      </c>
      <c r="C197" s="58" t="s">
        <v>497</v>
      </c>
      <c r="D197" s="58" t="s">
        <v>331</v>
      </c>
      <c r="E197" s="58" t="s">
        <v>187</v>
      </c>
      <c r="F197" s="59"/>
      <c r="G197" s="59"/>
      <c r="H197" s="83"/>
      <c r="I197" s="83"/>
      <c r="J197" s="83"/>
      <c r="K197" s="59">
        <v>1500</v>
      </c>
      <c r="L197" s="83">
        <f t="shared" si="9"/>
        <v>1500</v>
      </c>
      <c r="M197" s="59"/>
      <c r="N197" s="83">
        <f t="shared" si="10"/>
        <v>1500</v>
      </c>
    </row>
    <row r="198" spans="2:14" ht="33.75" customHeight="1">
      <c r="B198" s="16" t="s">
        <v>188</v>
      </c>
      <c r="C198" s="58" t="s">
        <v>497</v>
      </c>
      <c r="D198" s="58" t="s">
        <v>332</v>
      </c>
      <c r="E198" s="58" t="s">
        <v>187</v>
      </c>
      <c r="F198" s="59">
        <v>1000</v>
      </c>
      <c r="G198" s="59">
        <v>1100</v>
      </c>
      <c r="H198" s="83">
        <f t="shared" si="11"/>
        <v>2100</v>
      </c>
      <c r="I198" s="83">
        <v>500</v>
      </c>
      <c r="J198" s="83">
        <f t="shared" si="8"/>
        <v>2600</v>
      </c>
      <c r="K198" s="83"/>
      <c r="L198" s="83">
        <f t="shared" si="9"/>
        <v>2600</v>
      </c>
      <c r="M198" s="83">
        <v>4697</v>
      </c>
      <c r="N198" s="83">
        <f t="shared" si="10"/>
        <v>7297</v>
      </c>
    </row>
    <row r="199" spans="2:14" ht="33.75" customHeight="1">
      <c r="B199" s="49" t="s">
        <v>811</v>
      </c>
      <c r="C199" s="58" t="s">
        <v>802</v>
      </c>
      <c r="D199" s="58" t="s">
        <v>332</v>
      </c>
      <c r="E199" s="58" t="s">
        <v>187</v>
      </c>
      <c r="F199" s="59"/>
      <c r="G199" s="59"/>
      <c r="H199" s="83"/>
      <c r="I199" s="83"/>
      <c r="J199" s="83"/>
      <c r="K199" s="83"/>
      <c r="L199" s="83"/>
      <c r="M199" s="83">
        <v>1860</v>
      </c>
      <c r="N199" s="83">
        <f t="shared" si="10"/>
        <v>1860</v>
      </c>
    </row>
    <row r="200" spans="2:14" ht="33.75" customHeight="1">
      <c r="B200" s="16" t="s">
        <v>188</v>
      </c>
      <c r="C200" s="58" t="s">
        <v>497</v>
      </c>
      <c r="D200" s="58" t="s">
        <v>460</v>
      </c>
      <c r="E200" s="58" t="s">
        <v>187</v>
      </c>
      <c r="F200" s="59"/>
      <c r="G200" s="59">
        <v>1000</v>
      </c>
      <c r="H200" s="83">
        <f t="shared" si="11"/>
        <v>1000</v>
      </c>
      <c r="I200" s="59"/>
      <c r="J200" s="83">
        <f t="shared" si="8"/>
        <v>1000</v>
      </c>
      <c r="K200" s="59"/>
      <c r="L200" s="83">
        <f t="shared" si="9"/>
        <v>1000</v>
      </c>
      <c r="M200" s="59"/>
      <c r="N200" s="83">
        <f t="shared" si="10"/>
        <v>1000</v>
      </c>
    </row>
    <row r="201" spans="2:14" ht="33.75" customHeight="1">
      <c r="B201" s="16" t="s">
        <v>188</v>
      </c>
      <c r="C201" s="58" t="s">
        <v>497</v>
      </c>
      <c r="D201" s="58" t="s">
        <v>101</v>
      </c>
      <c r="E201" s="58" t="s">
        <v>187</v>
      </c>
      <c r="F201" s="59">
        <v>1500</v>
      </c>
      <c r="G201" s="59">
        <v>600</v>
      </c>
      <c r="H201" s="83">
        <f t="shared" si="11"/>
        <v>2100</v>
      </c>
      <c r="I201" s="83">
        <v>1000</v>
      </c>
      <c r="J201" s="83">
        <f t="shared" si="8"/>
        <v>3100</v>
      </c>
      <c r="K201" s="83"/>
      <c r="L201" s="83">
        <f t="shared" si="9"/>
        <v>3100</v>
      </c>
      <c r="M201" s="83">
        <v>-1000</v>
      </c>
      <c r="N201" s="83">
        <f t="shared" si="10"/>
        <v>2100</v>
      </c>
    </row>
    <row r="202" spans="2:14" ht="33.75" customHeight="1">
      <c r="B202" s="16" t="s">
        <v>188</v>
      </c>
      <c r="C202" s="58" t="s">
        <v>497</v>
      </c>
      <c r="D202" s="58" t="s">
        <v>302</v>
      </c>
      <c r="E202" s="58" t="s">
        <v>187</v>
      </c>
      <c r="F202" s="59">
        <v>1000</v>
      </c>
      <c r="G202" s="59"/>
      <c r="H202" s="83">
        <f t="shared" si="11"/>
        <v>1000</v>
      </c>
      <c r="I202" s="59"/>
      <c r="J202" s="83">
        <f t="shared" si="8"/>
        <v>1000</v>
      </c>
      <c r="K202" s="59"/>
      <c r="L202" s="83">
        <f t="shared" si="9"/>
        <v>1000</v>
      </c>
      <c r="M202" s="59"/>
      <c r="N202" s="83">
        <f t="shared" si="10"/>
        <v>1000</v>
      </c>
    </row>
    <row r="203" spans="2:14" ht="47.25" hidden="1" customHeight="1">
      <c r="B203" s="21" t="s">
        <v>478</v>
      </c>
      <c r="C203" s="56" t="s">
        <v>479</v>
      </c>
      <c r="D203" s="56" t="s">
        <v>62</v>
      </c>
      <c r="E203" s="56"/>
      <c r="F203" s="83">
        <f>SUM(F204)</f>
        <v>4700</v>
      </c>
      <c r="G203" s="83"/>
      <c r="H203" s="83">
        <f t="shared" si="11"/>
        <v>4700</v>
      </c>
      <c r="I203" s="83"/>
      <c r="J203" s="83">
        <f t="shared" si="8"/>
        <v>4700</v>
      </c>
      <c r="K203" s="83"/>
      <c r="L203" s="83">
        <f t="shared" si="9"/>
        <v>4700</v>
      </c>
      <c r="M203" s="83"/>
      <c r="N203" s="83">
        <f t="shared" si="10"/>
        <v>4700</v>
      </c>
    </row>
    <row r="204" spans="2:14" ht="39.75" hidden="1" customHeight="1">
      <c r="B204" s="16" t="s">
        <v>480</v>
      </c>
      <c r="C204" s="58" t="s">
        <v>481</v>
      </c>
      <c r="D204" s="58" t="s">
        <v>62</v>
      </c>
      <c r="E204" s="58"/>
      <c r="F204" s="59">
        <f>SUM(F205)</f>
        <v>4700</v>
      </c>
      <c r="G204" s="59"/>
      <c r="H204" s="83">
        <f t="shared" si="11"/>
        <v>4700</v>
      </c>
      <c r="I204" s="59"/>
      <c r="J204" s="83">
        <f t="shared" si="8"/>
        <v>4700</v>
      </c>
      <c r="K204" s="59"/>
      <c r="L204" s="83">
        <f t="shared" si="9"/>
        <v>4700</v>
      </c>
      <c r="M204" s="59"/>
      <c r="N204" s="83">
        <f t="shared" si="10"/>
        <v>4700</v>
      </c>
    </row>
    <row r="205" spans="2:14" ht="20.25" hidden="1" customHeight="1">
      <c r="B205" s="41" t="s">
        <v>482</v>
      </c>
      <c r="C205" s="58" t="s">
        <v>483</v>
      </c>
      <c r="D205" s="58" t="s">
        <v>62</v>
      </c>
      <c r="E205" s="58"/>
      <c r="F205" s="59">
        <f>SUM(F206)</f>
        <v>4700</v>
      </c>
      <c r="G205" s="59"/>
      <c r="H205" s="83">
        <f t="shared" si="11"/>
        <v>4700</v>
      </c>
      <c r="I205" s="59"/>
      <c r="J205" s="83">
        <f t="shared" si="8"/>
        <v>4700</v>
      </c>
      <c r="K205" s="59"/>
      <c r="L205" s="83">
        <f t="shared" si="9"/>
        <v>4700</v>
      </c>
      <c r="M205" s="59"/>
      <c r="N205" s="83">
        <f t="shared" si="10"/>
        <v>4700</v>
      </c>
    </row>
    <row r="206" spans="2:14" ht="37.5" hidden="1" customHeight="1">
      <c r="B206" s="16" t="s">
        <v>188</v>
      </c>
      <c r="C206" s="58" t="s">
        <v>483</v>
      </c>
      <c r="D206" s="58" t="s">
        <v>62</v>
      </c>
      <c r="E206" s="58" t="s">
        <v>187</v>
      </c>
      <c r="F206" s="59">
        <v>4700</v>
      </c>
      <c r="G206" s="59"/>
      <c r="H206" s="83">
        <f t="shared" si="11"/>
        <v>4700</v>
      </c>
      <c r="I206" s="59"/>
      <c r="J206" s="83">
        <f t="shared" si="8"/>
        <v>4700</v>
      </c>
      <c r="K206" s="59"/>
      <c r="L206" s="83">
        <f t="shared" si="9"/>
        <v>4700</v>
      </c>
      <c r="M206" s="59"/>
      <c r="N206" s="83">
        <f t="shared" si="10"/>
        <v>4700</v>
      </c>
    </row>
    <row r="207" spans="2:14" ht="42.75" hidden="1" customHeight="1">
      <c r="B207" s="21" t="s">
        <v>673</v>
      </c>
      <c r="C207" s="56" t="s">
        <v>569</v>
      </c>
      <c r="D207" s="56" t="s">
        <v>570</v>
      </c>
      <c r="E207" s="56"/>
      <c r="F207" s="83">
        <f>F208+F211</f>
        <v>66600</v>
      </c>
      <c r="G207" s="83">
        <f>G208+G211</f>
        <v>35000</v>
      </c>
      <c r="H207" s="83">
        <f t="shared" si="11"/>
        <v>101600</v>
      </c>
      <c r="I207" s="83"/>
      <c r="J207" s="83">
        <f t="shared" si="8"/>
        <v>101600</v>
      </c>
      <c r="K207" s="83"/>
      <c r="L207" s="83">
        <f t="shared" si="9"/>
        <v>101600</v>
      </c>
      <c r="M207" s="83"/>
      <c r="N207" s="83">
        <f t="shared" si="10"/>
        <v>101600</v>
      </c>
    </row>
    <row r="208" spans="2:14" ht="30.75" hidden="1" customHeight="1">
      <c r="B208" s="16" t="s">
        <v>567</v>
      </c>
      <c r="C208" s="58" t="s">
        <v>562</v>
      </c>
      <c r="D208" s="58" t="s">
        <v>570</v>
      </c>
      <c r="E208" s="58"/>
      <c r="F208" s="59">
        <f>F209+F210</f>
        <v>16600</v>
      </c>
      <c r="G208" s="59"/>
      <c r="H208" s="83">
        <f t="shared" si="11"/>
        <v>16600</v>
      </c>
      <c r="I208" s="59"/>
      <c r="J208" s="83">
        <f t="shared" si="8"/>
        <v>16600</v>
      </c>
      <c r="K208" s="59"/>
      <c r="L208" s="83">
        <f t="shared" ref="L208:L258" si="13">J208+K208</f>
        <v>16600</v>
      </c>
      <c r="M208" s="59"/>
      <c r="N208" s="83">
        <f t="shared" ref="N208:N257" si="14">L208+M208</f>
        <v>16600</v>
      </c>
    </row>
    <row r="209" spans="2:14" ht="18" hidden="1" customHeight="1">
      <c r="B209" s="16" t="s">
        <v>568</v>
      </c>
      <c r="C209" s="58" t="s">
        <v>562</v>
      </c>
      <c r="D209" s="58" t="s">
        <v>570</v>
      </c>
      <c r="E209" s="58" t="s">
        <v>187</v>
      </c>
      <c r="F209" s="59">
        <v>1600</v>
      </c>
      <c r="G209" s="59"/>
      <c r="H209" s="83">
        <f t="shared" si="11"/>
        <v>1600</v>
      </c>
      <c r="I209" s="59"/>
      <c r="J209" s="83">
        <f t="shared" ref="J209:J272" si="15">H209+I209</f>
        <v>1600</v>
      </c>
      <c r="K209" s="59"/>
      <c r="L209" s="83">
        <f t="shared" si="13"/>
        <v>1600</v>
      </c>
      <c r="M209" s="59"/>
      <c r="N209" s="83">
        <f t="shared" si="14"/>
        <v>1600</v>
      </c>
    </row>
    <row r="210" spans="2:14" ht="27" hidden="1" customHeight="1">
      <c r="B210" s="16" t="s">
        <v>629</v>
      </c>
      <c r="C210" s="58" t="s">
        <v>562</v>
      </c>
      <c r="D210" s="58" t="s">
        <v>570</v>
      </c>
      <c r="E210" s="58" t="s">
        <v>187</v>
      </c>
      <c r="F210" s="59">
        <v>15000</v>
      </c>
      <c r="G210" s="59"/>
      <c r="H210" s="83">
        <f t="shared" ref="H210:H273" si="16">F210+G210</f>
        <v>15000</v>
      </c>
      <c r="I210" s="59"/>
      <c r="J210" s="83">
        <f t="shared" si="15"/>
        <v>15000</v>
      </c>
      <c r="K210" s="59"/>
      <c r="L210" s="83">
        <f t="shared" si="13"/>
        <v>15000</v>
      </c>
      <c r="M210" s="59"/>
      <c r="N210" s="83">
        <f t="shared" si="14"/>
        <v>15000</v>
      </c>
    </row>
    <row r="211" spans="2:14" ht="27" hidden="1" customHeight="1">
      <c r="B211" s="16" t="s">
        <v>731</v>
      </c>
      <c r="C211" s="58" t="s">
        <v>730</v>
      </c>
      <c r="D211" s="58" t="s">
        <v>736</v>
      </c>
      <c r="E211" s="58" t="s">
        <v>187</v>
      </c>
      <c r="F211" s="59">
        <v>50000</v>
      </c>
      <c r="G211" s="59">
        <v>35000</v>
      </c>
      <c r="H211" s="83">
        <f t="shared" si="16"/>
        <v>85000</v>
      </c>
      <c r="I211" s="59"/>
      <c r="J211" s="83">
        <f t="shared" si="15"/>
        <v>85000</v>
      </c>
      <c r="K211" s="59"/>
      <c r="L211" s="83">
        <f t="shared" si="13"/>
        <v>85000</v>
      </c>
      <c r="M211" s="59"/>
      <c r="N211" s="83">
        <f t="shared" si="14"/>
        <v>85000</v>
      </c>
    </row>
    <row r="212" spans="2:14" ht="37.5" customHeight="1">
      <c r="B212" s="21" t="s">
        <v>608</v>
      </c>
      <c r="C212" s="58"/>
      <c r="D212" s="58"/>
      <c r="E212" s="58"/>
      <c r="F212" s="83">
        <f>F213</f>
        <v>4106.3</v>
      </c>
      <c r="G212" s="83">
        <f>G213</f>
        <v>-106.3</v>
      </c>
      <c r="H212" s="83">
        <f t="shared" si="16"/>
        <v>4000</v>
      </c>
      <c r="I212" s="83">
        <f>I213</f>
        <v>10118.4</v>
      </c>
      <c r="J212" s="83">
        <f t="shared" si="15"/>
        <v>14118.4</v>
      </c>
      <c r="K212" s="83"/>
      <c r="L212" s="83">
        <f t="shared" si="13"/>
        <v>14118.4</v>
      </c>
      <c r="M212" s="83"/>
      <c r="N212" s="83">
        <f t="shared" si="14"/>
        <v>14118.4</v>
      </c>
    </row>
    <row r="213" spans="2:14" ht="29.25" customHeight="1">
      <c r="B213" s="21" t="s">
        <v>635</v>
      </c>
      <c r="C213" s="56" t="s">
        <v>634</v>
      </c>
      <c r="D213" s="58"/>
      <c r="E213" s="58"/>
      <c r="F213" s="83">
        <f>F214</f>
        <v>4106.3</v>
      </c>
      <c r="G213" s="83">
        <f>G214</f>
        <v>-106.3</v>
      </c>
      <c r="H213" s="83">
        <f t="shared" si="16"/>
        <v>4000</v>
      </c>
      <c r="I213" s="83">
        <f>I214</f>
        <v>10118.4</v>
      </c>
      <c r="J213" s="83">
        <f t="shared" si="15"/>
        <v>14118.4</v>
      </c>
      <c r="K213" s="83"/>
      <c r="L213" s="83">
        <f t="shared" si="13"/>
        <v>14118.4</v>
      </c>
      <c r="M213" s="83"/>
      <c r="N213" s="83">
        <f t="shared" si="14"/>
        <v>14118.4</v>
      </c>
    </row>
    <row r="214" spans="2:14" ht="37.5" customHeight="1">
      <c r="B214" s="16" t="s">
        <v>609</v>
      </c>
      <c r="C214" s="58" t="s">
        <v>633</v>
      </c>
      <c r="D214" s="58" t="s">
        <v>570</v>
      </c>
      <c r="E214" s="58"/>
      <c r="F214" s="59">
        <f>F215+F216</f>
        <v>4106.3</v>
      </c>
      <c r="G214" s="59">
        <f>G215+G216</f>
        <v>-106.3</v>
      </c>
      <c r="H214" s="83">
        <f t="shared" si="16"/>
        <v>4000</v>
      </c>
      <c r="I214" s="59">
        <f>I215</f>
        <v>10118.4</v>
      </c>
      <c r="J214" s="83">
        <f t="shared" si="15"/>
        <v>14118.4</v>
      </c>
      <c r="K214" s="59"/>
      <c r="L214" s="83">
        <f t="shared" si="13"/>
        <v>14118.4</v>
      </c>
      <c r="M214" s="59"/>
      <c r="N214" s="83">
        <f t="shared" si="14"/>
        <v>14118.4</v>
      </c>
    </row>
    <row r="215" spans="2:14" ht="24.75" customHeight="1">
      <c r="B215" s="16" t="s">
        <v>629</v>
      </c>
      <c r="C215" s="58" t="s">
        <v>611</v>
      </c>
      <c r="D215" s="58" t="s">
        <v>570</v>
      </c>
      <c r="E215" s="58" t="s">
        <v>187</v>
      </c>
      <c r="F215" s="59">
        <v>106.3</v>
      </c>
      <c r="G215" s="59">
        <v>-106.3</v>
      </c>
      <c r="H215" s="83">
        <f t="shared" si="16"/>
        <v>0</v>
      </c>
      <c r="I215" s="59">
        <v>10118.4</v>
      </c>
      <c r="J215" s="83">
        <f t="shared" si="15"/>
        <v>10118.4</v>
      </c>
      <c r="K215" s="59"/>
      <c r="L215" s="83">
        <f t="shared" si="13"/>
        <v>10118.4</v>
      </c>
      <c r="M215" s="59"/>
      <c r="N215" s="83">
        <f t="shared" si="14"/>
        <v>10118.4</v>
      </c>
    </row>
    <row r="216" spans="2:14" ht="22.5" customHeight="1">
      <c r="B216" s="16" t="s">
        <v>628</v>
      </c>
      <c r="C216" s="58" t="s">
        <v>612</v>
      </c>
      <c r="D216" s="58" t="s">
        <v>570</v>
      </c>
      <c r="E216" s="58" t="s">
        <v>187</v>
      </c>
      <c r="F216" s="59">
        <v>4000</v>
      </c>
      <c r="G216" s="59"/>
      <c r="H216" s="83">
        <f t="shared" si="16"/>
        <v>4000</v>
      </c>
      <c r="I216" s="59"/>
      <c r="J216" s="83">
        <f t="shared" si="15"/>
        <v>4000</v>
      </c>
      <c r="K216" s="59"/>
      <c r="L216" s="83">
        <f t="shared" si="13"/>
        <v>4000</v>
      </c>
      <c r="M216" s="59"/>
      <c r="N216" s="83">
        <f t="shared" si="14"/>
        <v>4000</v>
      </c>
    </row>
    <row r="217" spans="2:14" ht="27.75" customHeight="1">
      <c r="B217" s="21" t="s">
        <v>447</v>
      </c>
      <c r="C217" s="58"/>
      <c r="D217" s="57"/>
      <c r="E217" s="58"/>
      <c r="F217" s="83">
        <f>SUM(F12,F28,F70,F74,F78,F82,F86,F93,F132,F150,F157,F163,F170,F181,F143,F25,F203,F67,F207,F212)</f>
        <v>844517.2</v>
      </c>
      <c r="G217" s="83">
        <f>SUM(G12,G28,G70,G74,G78,G82,G86,G93,G132,G150,G157,G163,G170,G181,G143,G25,G203,G67,G207,G212)</f>
        <v>95315.5</v>
      </c>
      <c r="H217" s="83">
        <f t="shared" si="16"/>
        <v>939832.7</v>
      </c>
      <c r="I217" s="83">
        <f>SUM(I12,I28,I70,I74,I78,I82,I86,I93,I132,I150,I157,I163,I170,I181,I143,I25,I203,I67,I207,I212)</f>
        <v>26418.400000000001</v>
      </c>
      <c r="J217" s="83">
        <f t="shared" si="15"/>
        <v>966251.1</v>
      </c>
      <c r="K217" s="83">
        <f>SUM(K12,K28,K70,K74,K78,K82,K86,K93,K132,K150,K157,K163,K170,K181,K143,K25,K203,K67,K207,K212)</f>
        <v>42578.3</v>
      </c>
      <c r="L217" s="83">
        <f t="shared" si="13"/>
        <v>1008829.4</v>
      </c>
      <c r="M217" s="83">
        <f>M28+M93+M181</f>
        <v>17824.7</v>
      </c>
      <c r="N217" s="83">
        <f t="shared" si="14"/>
        <v>1026654.1</v>
      </c>
    </row>
    <row r="218" spans="2:14" ht="21" customHeight="1">
      <c r="B218" s="21" t="s">
        <v>135</v>
      </c>
      <c r="C218" s="54"/>
      <c r="D218" s="54"/>
      <c r="E218" s="54"/>
      <c r="F218" s="79">
        <f>SUM(F219,F222,F227,F230,F235,F237,F240,F242)+F225</f>
        <v>62825.2</v>
      </c>
      <c r="G218" s="79">
        <f>SUM(G219,G222,G227,G230,G235,G237,G240,G242)+G225</f>
        <v>2200</v>
      </c>
      <c r="H218" s="83">
        <f t="shared" si="16"/>
        <v>65025.2</v>
      </c>
      <c r="I218" s="79">
        <v>1300</v>
      </c>
      <c r="J218" s="83">
        <f>H218+I218</f>
        <v>66325.2</v>
      </c>
      <c r="K218" s="79">
        <v>2000</v>
      </c>
      <c r="L218" s="83">
        <f t="shared" si="13"/>
        <v>68325.2</v>
      </c>
      <c r="M218" s="79">
        <f>M242+M219+M227+M230+M237+M240</f>
        <v>2217.4</v>
      </c>
      <c r="N218" s="83">
        <f t="shared" si="14"/>
        <v>70542.599999999991</v>
      </c>
    </row>
    <row r="219" spans="2:14" ht="31.5" customHeight="1">
      <c r="B219" s="21" t="s">
        <v>137</v>
      </c>
      <c r="C219" s="56"/>
      <c r="D219" s="56" t="s">
        <v>138</v>
      </c>
      <c r="E219" s="56"/>
      <c r="F219" s="83">
        <f>SUM(F221)</f>
        <v>1700</v>
      </c>
      <c r="G219" s="83"/>
      <c r="H219" s="83">
        <f t="shared" si="16"/>
        <v>1700</v>
      </c>
      <c r="I219" s="83"/>
      <c r="J219" s="83">
        <f t="shared" si="15"/>
        <v>1700</v>
      </c>
      <c r="K219" s="83"/>
      <c r="L219" s="83">
        <f t="shared" si="13"/>
        <v>1700</v>
      </c>
      <c r="M219" s="83">
        <f>M220</f>
        <v>130.19999999999999</v>
      </c>
      <c r="N219" s="83">
        <f t="shared" si="14"/>
        <v>1830.2</v>
      </c>
    </row>
    <row r="220" spans="2:14" ht="30.75" customHeight="1">
      <c r="B220" s="21" t="s">
        <v>267</v>
      </c>
      <c r="C220" s="56" t="s">
        <v>216</v>
      </c>
      <c r="D220" s="56" t="s">
        <v>138</v>
      </c>
      <c r="E220" s="56"/>
      <c r="F220" s="83">
        <f>SUM(F221)</f>
        <v>1700</v>
      </c>
      <c r="G220" s="83"/>
      <c r="H220" s="83">
        <f t="shared" si="16"/>
        <v>1700</v>
      </c>
      <c r="I220" s="83"/>
      <c r="J220" s="83">
        <f t="shared" si="15"/>
        <v>1700</v>
      </c>
      <c r="K220" s="83"/>
      <c r="L220" s="83">
        <f t="shared" si="13"/>
        <v>1700</v>
      </c>
      <c r="M220" s="83">
        <f>M221</f>
        <v>130.19999999999999</v>
      </c>
      <c r="N220" s="83">
        <f t="shared" si="14"/>
        <v>1830.2</v>
      </c>
    </row>
    <row r="221" spans="2:14" ht="21.75" customHeight="1">
      <c r="B221" s="16" t="s">
        <v>139</v>
      </c>
      <c r="C221" s="58" t="s">
        <v>217</v>
      </c>
      <c r="D221" s="58" t="s">
        <v>138</v>
      </c>
      <c r="E221" s="58"/>
      <c r="F221" s="59">
        <v>1700</v>
      </c>
      <c r="G221" s="59"/>
      <c r="H221" s="83">
        <f t="shared" si="16"/>
        <v>1700</v>
      </c>
      <c r="I221" s="59"/>
      <c r="J221" s="83">
        <f t="shared" si="15"/>
        <v>1700</v>
      </c>
      <c r="K221" s="59"/>
      <c r="L221" s="83">
        <f t="shared" si="13"/>
        <v>1700</v>
      </c>
      <c r="M221" s="59">
        <v>130.19999999999999</v>
      </c>
      <c r="N221" s="83">
        <f t="shared" si="14"/>
        <v>1830.2</v>
      </c>
    </row>
    <row r="222" spans="2:14" ht="42.75" customHeight="1">
      <c r="B222" s="21" t="s">
        <v>184</v>
      </c>
      <c r="C222" s="56"/>
      <c r="D222" s="56" t="s">
        <v>297</v>
      </c>
      <c r="E222" s="56"/>
      <c r="F222" s="83">
        <f>SUM(F224)</f>
        <v>1486</v>
      </c>
      <c r="G222" s="83"/>
      <c r="H222" s="83">
        <f t="shared" si="16"/>
        <v>1486</v>
      </c>
      <c r="I222" s="83"/>
      <c r="J222" s="83">
        <f t="shared" si="15"/>
        <v>1486</v>
      </c>
      <c r="K222" s="83"/>
      <c r="L222" s="83">
        <f t="shared" si="13"/>
        <v>1486</v>
      </c>
      <c r="M222" s="83"/>
      <c r="N222" s="83">
        <f t="shared" si="14"/>
        <v>1486</v>
      </c>
    </row>
    <row r="223" spans="2:14" ht="33.75" customHeight="1">
      <c r="B223" s="21" t="s">
        <v>267</v>
      </c>
      <c r="C223" s="56" t="s">
        <v>216</v>
      </c>
      <c r="D223" s="56" t="s">
        <v>297</v>
      </c>
      <c r="E223" s="56"/>
      <c r="F223" s="83">
        <f>SUM(F224)</f>
        <v>1486</v>
      </c>
      <c r="G223" s="83"/>
      <c r="H223" s="83">
        <f t="shared" si="16"/>
        <v>1486</v>
      </c>
      <c r="I223" s="83"/>
      <c r="J223" s="83">
        <f t="shared" si="15"/>
        <v>1486</v>
      </c>
      <c r="K223" s="83"/>
      <c r="L223" s="83">
        <f t="shared" si="13"/>
        <v>1486</v>
      </c>
      <c r="M223" s="83"/>
      <c r="N223" s="83">
        <f t="shared" si="14"/>
        <v>1486</v>
      </c>
    </row>
    <row r="224" spans="2:14" ht="33" customHeight="1">
      <c r="B224" s="16" t="s">
        <v>296</v>
      </c>
      <c r="C224" s="58" t="s">
        <v>220</v>
      </c>
      <c r="D224" s="58" t="s">
        <v>297</v>
      </c>
      <c r="E224" s="58"/>
      <c r="F224" s="59">
        <v>1486</v>
      </c>
      <c r="G224" s="59"/>
      <c r="H224" s="83">
        <f t="shared" si="16"/>
        <v>1486</v>
      </c>
      <c r="I224" s="59"/>
      <c r="J224" s="83">
        <f t="shared" si="15"/>
        <v>1486</v>
      </c>
      <c r="K224" s="59"/>
      <c r="L224" s="83">
        <f t="shared" si="13"/>
        <v>1486</v>
      </c>
      <c r="M224" s="59"/>
      <c r="N224" s="83">
        <f t="shared" si="14"/>
        <v>1486</v>
      </c>
    </row>
    <row r="225" spans="2:14" ht="21.75" customHeight="1">
      <c r="B225" s="21" t="s">
        <v>577</v>
      </c>
      <c r="C225" s="58"/>
      <c r="D225" s="58" t="s">
        <v>578</v>
      </c>
      <c r="E225" s="58"/>
      <c r="F225" s="59">
        <f>F226</f>
        <v>32.700000000000003</v>
      </c>
      <c r="G225" s="59"/>
      <c r="H225" s="83">
        <f t="shared" si="16"/>
        <v>32.700000000000003</v>
      </c>
      <c r="I225" s="59"/>
      <c r="J225" s="83">
        <f t="shared" si="15"/>
        <v>32.700000000000003</v>
      </c>
      <c r="K225" s="59"/>
      <c r="L225" s="83">
        <f t="shared" si="13"/>
        <v>32.700000000000003</v>
      </c>
      <c r="M225" s="59"/>
      <c r="N225" s="83">
        <f t="shared" si="14"/>
        <v>32.700000000000003</v>
      </c>
    </row>
    <row r="226" spans="2:14" ht="39" customHeight="1">
      <c r="B226" s="134" t="s">
        <v>579</v>
      </c>
      <c r="C226" s="56"/>
      <c r="D226" s="58" t="s">
        <v>578</v>
      </c>
      <c r="E226" s="58" t="s">
        <v>187</v>
      </c>
      <c r="F226" s="59">
        <v>32.700000000000003</v>
      </c>
      <c r="G226" s="59"/>
      <c r="H226" s="83">
        <f t="shared" si="16"/>
        <v>32.700000000000003</v>
      </c>
      <c r="I226" s="59"/>
      <c r="J226" s="83">
        <f t="shared" si="15"/>
        <v>32.700000000000003</v>
      </c>
      <c r="K226" s="59"/>
      <c r="L226" s="83">
        <f t="shared" si="13"/>
        <v>32.700000000000003</v>
      </c>
      <c r="M226" s="59"/>
      <c r="N226" s="83">
        <f t="shared" si="14"/>
        <v>32.700000000000003</v>
      </c>
    </row>
    <row r="227" spans="2:14" ht="43.5" customHeight="1">
      <c r="B227" s="21" t="s">
        <v>298</v>
      </c>
      <c r="C227" s="133" t="s">
        <v>580</v>
      </c>
      <c r="D227" s="56" t="s">
        <v>299</v>
      </c>
      <c r="E227" s="56"/>
      <c r="F227" s="83">
        <f>SUM(F228)</f>
        <v>38319</v>
      </c>
      <c r="G227" s="83">
        <f>SUM(G228)</f>
        <v>2200</v>
      </c>
      <c r="H227" s="83">
        <f t="shared" si="16"/>
        <v>40519</v>
      </c>
      <c r="I227" s="79">
        <v>783</v>
      </c>
      <c r="J227" s="83">
        <f t="shared" si="15"/>
        <v>41302</v>
      </c>
      <c r="K227" s="79"/>
      <c r="L227" s="83">
        <f t="shared" si="13"/>
        <v>41302</v>
      </c>
      <c r="M227" s="79">
        <f>M228</f>
        <v>1392.4</v>
      </c>
      <c r="N227" s="83">
        <f t="shared" si="14"/>
        <v>42694.400000000001</v>
      </c>
    </row>
    <row r="228" spans="2:14" ht="29.25" customHeight="1">
      <c r="B228" s="21" t="s">
        <v>268</v>
      </c>
      <c r="C228" s="56" t="s">
        <v>224</v>
      </c>
      <c r="D228" s="56" t="s">
        <v>299</v>
      </c>
      <c r="E228" s="56"/>
      <c r="F228" s="83">
        <f>SUM(F229:F229)</f>
        <v>38319</v>
      </c>
      <c r="G228" s="83">
        <f>SUM(G229:G229)</f>
        <v>2200</v>
      </c>
      <c r="H228" s="83">
        <f t="shared" si="16"/>
        <v>40519</v>
      </c>
      <c r="I228" s="79">
        <v>783</v>
      </c>
      <c r="J228" s="83">
        <f t="shared" si="15"/>
        <v>41302</v>
      </c>
      <c r="K228" s="79"/>
      <c r="L228" s="83">
        <f t="shared" si="13"/>
        <v>41302</v>
      </c>
      <c r="M228" s="79">
        <f>M229</f>
        <v>1392.4</v>
      </c>
      <c r="N228" s="83">
        <f t="shared" si="14"/>
        <v>42694.400000000001</v>
      </c>
    </row>
    <row r="229" spans="2:14" ht="25.5" customHeight="1">
      <c r="B229" s="16" t="s">
        <v>185</v>
      </c>
      <c r="C229" s="58" t="s">
        <v>228</v>
      </c>
      <c r="D229" s="58" t="s">
        <v>299</v>
      </c>
      <c r="E229" s="54"/>
      <c r="F229" s="59">
        <v>38319</v>
      </c>
      <c r="G229" s="84">
        <v>2200</v>
      </c>
      <c r="H229" s="83">
        <f t="shared" si="16"/>
        <v>40519</v>
      </c>
      <c r="I229" s="84">
        <v>783</v>
      </c>
      <c r="J229" s="83">
        <f t="shared" si="15"/>
        <v>41302</v>
      </c>
      <c r="K229" s="84"/>
      <c r="L229" s="83">
        <f t="shared" si="13"/>
        <v>41302</v>
      </c>
      <c r="M229" s="84">
        <v>1392.4</v>
      </c>
      <c r="N229" s="83">
        <f t="shared" si="14"/>
        <v>42694.400000000001</v>
      </c>
    </row>
    <row r="230" spans="2:14" ht="47.25" customHeight="1">
      <c r="B230" s="34" t="s">
        <v>316</v>
      </c>
      <c r="C230" s="56"/>
      <c r="D230" s="56" t="s">
        <v>301</v>
      </c>
      <c r="E230" s="56"/>
      <c r="F230" s="83">
        <f>SUM(F231,F233)</f>
        <v>9747</v>
      </c>
      <c r="G230" s="83"/>
      <c r="H230" s="83">
        <f t="shared" si="16"/>
        <v>9747</v>
      </c>
      <c r="I230" s="83">
        <f>I231</f>
        <v>222</v>
      </c>
      <c r="J230" s="83">
        <f t="shared" si="15"/>
        <v>9969</v>
      </c>
      <c r="K230" s="83"/>
      <c r="L230" s="83">
        <f t="shared" si="13"/>
        <v>9969</v>
      </c>
      <c r="M230" s="83">
        <f>M231</f>
        <v>298.2</v>
      </c>
      <c r="N230" s="83">
        <f t="shared" si="14"/>
        <v>10267.200000000001</v>
      </c>
    </row>
    <row r="231" spans="2:14" ht="27.75" customHeight="1">
      <c r="B231" s="21" t="s">
        <v>266</v>
      </c>
      <c r="C231" s="56" t="s">
        <v>224</v>
      </c>
      <c r="D231" s="56" t="s">
        <v>301</v>
      </c>
      <c r="E231" s="56"/>
      <c r="F231" s="83">
        <f>SUM(F232)</f>
        <v>8032</v>
      </c>
      <c r="G231" s="83"/>
      <c r="H231" s="83">
        <f t="shared" si="16"/>
        <v>8032</v>
      </c>
      <c r="I231" s="83">
        <f>I232</f>
        <v>222</v>
      </c>
      <c r="J231" s="83">
        <f t="shared" si="15"/>
        <v>8254</v>
      </c>
      <c r="K231" s="83"/>
      <c r="L231" s="83">
        <f t="shared" si="13"/>
        <v>8254</v>
      </c>
      <c r="M231" s="83">
        <f>M232</f>
        <v>298.2</v>
      </c>
      <c r="N231" s="83">
        <f t="shared" si="14"/>
        <v>8552.2000000000007</v>
      </c>
    </row>
    <row r="232" spans="2:14" ht="33.75" customHeight="1">
      <c r="B232" s="23" t="s">
        <v>194</v>
      </c>
      <c r="C232" s="58" t="s">
        <v>249</v>
      </c>
      <c r="D232" s="58" t="s">
        <v>301</v>
      </c>
      <c r="E232" s="58"/>
      <c r="F232" s="59">
        <v>8032</v>
      </c>
      <c r="G232" s="59"/>
      <c r="H232" s="83">
        <f t="shared" si="16"/>
        <v>8032</v>
      </c>
      <c r="I232" s="59">
        <v>222</v>
      </c>
      <c r="J232" s="83">
        <f t="shared" si="15"/>
        <v>8254</v>
      </c>
      <c r="K232" s="59"/>
      <c r="L232" s="83">
        <f t="shared" si="13"/>
        <v>8254</v>
      </c>
      <c r="M232" s="59">
        <v>298.2</v>
      </c>
      <c r="N232" s="83">
        <f t="shared" si="14"/>
        <v>8552.2000000000007</v>
      </c>
    </row>
    <row r="233" spans="2:14" ht="31.5" customHeight="1">
      <c r="B233" s="21" t="s">
        <v>265</v>
      </c>
      <c r="C233" s="56" t="s">
        <v>39</v>
      </c>
      <c r="D233" s="56" t="s">
        <v>301</v>
      </c>
      <c r="E233" s="58"/>
      <c r="F233" s="83">
        <f>SUM(F234)</f>
        <v>1715</v>
      </c>
      <c r="G233" s="59"/>
      <c r="H233" s="83">
        <f t="shared" si="16"/>
        <v>1715</v>
      </c>
      <c r="I233" s="59"/>
      <c r="J233" s="83">
        <f t="shared" si="15"/>
        <v>1715</v>
      </c>
      <c r="K233" s="59"/>
      <c r="L233" s="83">
        <f t="shared" si="13"/>
        <v>1715</v>
      </c>
      <c r="M233" s="59"/>
      <c r="N233" s="83">
        <f t="shared" si="14"/>
        <v>1715</v>
      </c>
    </row>
    <row r="234" spans="2:14" ht="31.5" customHeight="1">
      <c r="B234" s="16" t="s">
        <v>195</v>
      </c>
      <c r="C234" s="58" t="s">
        <v>231</v>
      </c>
      <c r="D234" s="58" t="s">
        <v>301</v>
      </c>
      <c r="E234" s="58"/>
      <c r="F234" s="59">
        <v>1715</v>
      </c>
      <c r="G234" s="59"/>
      <c r="H234" s="83">
        <f t="shared" si="16"/>
        <v>1715</v>
      </c>
      <c r="I234" s="59"/>
      <c r="J234" s="83">
        <f t="shared" si="15"/>
        <v>1715</v>
      </c>
      <c r="K234" s="59"/>
      <c r="L234" s="83">
        <f t="shared" si="13"/>
        <v>1715</v>
      </c>
      <c r="M234" s="59"/>
      <c r="N234" s="83">
        <f t="shared" si="14"/>
        <v>1715</v>
      </c>
    </row>
    <row r="235" spans="2:14" ht="29.25" customHeight="1">
      <c r="B235" s="21" t="s">
        <v>265</v>
      </c>
      <c r="C235" s="58" t="s">
        <v>238</v>
      </c>
      <c r="D235" s="58" t="s">
        <v>129</v>
      </c>
      <c r="E235" s="58"/>
      <c r="F235" s="83">
        <f>F236</f>
        <v>382.5</v>
      </c>
      <c r="G235" s="59"/>
      <c r="H235" s="83">
        <f t="shared" si="16"/>
        <v>382.5</v>
      </c>
      <c r="I235" s="59"/>
      <c r="J235" s="83">
        <f t="shared" si="15"/>
        <v>382.5</v>
      </c>
      <c r="K235" s="59"/>
      <c r="L235" s="83">
        <f t="shared" si="13"/>
        <v>382.5</v>
      </c>
      <c r="M235" s="59"/>
      <c r="N235" s="83">
        <f t="shared" si="14"/>
        <v>382.5</v>
      </c>
    </row>
    <row r="236" spans="2:14" ht="25.5" customHeight="1">
      <c r="B236" s="28" t="s">
        <v>196</v>
      </c>
      <c r="C236" s="58" t="s">
        <v>239</v>
      </c>
      <c r="D236" s="58" t="s">
        <v>129</v>
      </c>
      <c r="E236" s="58"/>
      <c r="F236" s="59">
        <v>382.5</v>
      </c>
      <c r="G236" s="59"/>
      <c r="H236" s="83">
        <f t="shared" si="16"/>
        <v>382.5</v>
      </c>
      <c r="I236" s="59"/>
      <c r="J236" s="83">
        <f t="shared" si="15"/>
        <v>382.5</v>
      </c>
      <c r="K236" s="59"/>
      <c r="L236" s="83">
        <f t="shared" si="13"/>
        <v>382.5</v>
      </c>
      <c r="M236" s="59"/>
      <c r="N236" s="83">
        <f t="shared" si="14"/>
        <v>382.5</v>
      </c>
    </row>
    <row r="237" spans="2:14" ht="19.5" customHeight="1">
      <c r="B237" s="21" t="s">
        <v>269</v>
      </c>
      <c r="C237" s="56" t="s">
        <v>224</v>
      </c>
      <c r="D237" s="56" t="s">
        <v>326</v>
      </c>
      <c r="E237" s="56"/>
      <c r="F237" s="83">
        <f>SUM(F238)</f>
        <v>6147</v>
      </c>
      <c r="G237" s="83"/>
      <c r="H237" s="83">
        <f t="shared" si="16"/>
        <v>6147</v>
      </c>
      <c r="I237" s="83">
        <v>150</v>
      </c>
      <c r="J237" s="83">
        <f t="shared" si="15"/>
        <v>6297</v>
      </c>
      <c r="K237" s="83"/>
      <c r="L237" s="83">
        <f t="shared" si="13"/>
        <v>6297</v>
      </c>
      <c r="M237" s="83">
        <f>M238</f>
        <v>218.7</v>
      </c>
      <c r="N237" s="83">
        <f t="shared" si="14"/>
        <v>6515.7</v>
      </c>
    </row>
    <row r="238" spans="2:14" ht="21.75" customHeight="1">
      <c r="B238" s="21" t="s">
        <v>266</v>
      </c>
      <c r="C238" s="58" t="s">
        <v>253</v>
      </c>
      <c r="D238" s="58" t="s">
        <v>326</v>
      </c>
      <c r="E238" s="58"/>
      <c r="F238" s="59">
        <f>SUM(F239)</f>
        <v>6147</v>
      </c>
      <c r="G238" s="59"/>
      <c r="H238" s="83">
        <f t="shared" si="16"/>
        <v>6147</v>
      </c>
      <c r="I238" s="59">
        <v>150</v>
      </c>
      <c r="J238" s="83">
        <f t="shared" si="15"/>
        <v>6297</v>
      </c>
      <c r="K238" s="59"/>
      <c r="L238" s="83">
        <f t="shared" si="13"/>
        <v>6297</v>
      </c>
      <c r="M238" s="59">
        <f>M239</f>
        <v>218.7</v>
      </c>
      <c r="N238" s="83">
        <f t="shared" si="14"/>
        <v>6515.7</v>
      </c>
    </row>
    <row r="239" spans="2:14" ht="39.75" customHeight="1">
      <c r="B239" s="16" t="s">
        <v>140</v>
      </c>
      <c r="C239" s="58" t="s">
        <v>253</v>
      </c>
      <c r="D239" s="58" t="s">
        <v>326</v>
      </c>
      <c r="E239" s="54"/>
      <c r="F239" s="59">
        <v>6147</v>
      </c>
      <c r="G239" s="167"/>
      <c r="H239" s="83">
        <f t="shared" si="16"/>
        <v>6147</v>
      </c>
      <c r="I239" s="59">
        <v>150</v>
      </c>
      <c r="J239" s="83">
        <f t="shared" si="15"/>
        <v>6297</v>
      </c>
      <c r="K239" s="59"/>
      <c r="L239" s="83">
        <f t="shared" si="13"/>
        <v>6297</v>
      </c>
      <c r="M239" s="59">
        <v>218.7</v>
      </c>
      <c r="N239" s="83">
        <f t="shared" si="14"/>
        <v>6515.7</v>
      </c>
    </row>
    <row r="240" spans="2:14" ht="30.75" customHeight="1">
      <c r="B240" s="21" t="s">
        <v>266</v>
      </c>
      <c r="C240" s="56" t="s">
        <v>346</v>
      </c>
      <c r="D240" s="56" t="s">
        <v>52</v>
      </c>
      <c r="E240" s="56"/>
      <c r="F240" s="83">
        <f>SUM(F241)</f>
        <v>3295</v>
      </c>
      <c r="G240" s="83"/>
      <c r="H240" s="83">
        <f t="shared" si="16"/>
        <v>3295</v>
      </c>
      <c r="I240" s="83">
        <v>105</v>
      </c>
      <c r="J240" s="83">
        <f t="shared" si="15"/>
        <v>3400</v>
      </c>
      <c r="K240" s="83"/>
      <c r="L240" s="83">
        <f t="shared" si="13"/>
        <v>3400</v>
      </c>
      <c r="M240" s="83">
        <f>M241</f>
        <v>119.3</v>
      </c>
      <c r="N240" s="83">
        <f t="shared" si="14"/>
        <v>3519.3</v>
      </c>
    </row>
    <row r="241" spans="2:14" ht="34.5" customHeight="1">
      <c r="B241" s="28" t="s">
        <v>31</v>
      </c>
      <c r="C241" s="58" t="s">
        <v>347</v>
      </c>
      <c r="D241" s="58" t="s">
        <v>52</v>
      </c>
      <c r="E241" s="58"/>
      <c r="F241" s="59">
        <v>3295</v>
      </c>
      <c r="G241" s="59"/>
      <c r="H241" s="83">
        <f t="shared" si="16"/>
        <v>3295</v>
      </c>
      <c r="I241" s="59">
        <v>105</v>
      </c>
      <c r="J241" s="83">
        <f t="shared" si="15"/>
        <v>3400</v>
      </c>
      <c r="K241" s="59"/>
      <c r="L241" s="83">
        <f t="shared" si="13"/>
        <v>3400</v>
      </c>
      <c r="M241" s="59">
        <v>119.3</v>
      </c>
      <c r="N241" s="83">
        <f t="shared" si="14"/>
        <v>3519.3</v>
      </c>
    </row>
    <row r="242" spans="2:14" ht="31.5" customHeight="1">
      <c r="B242" s="21" t="s">
        <v>266</v>
      </c>
      <c r="C242" s="56" t="s">
        <v>224</v>
      </c>
      <c r="D242" s="56" t="s">
        <v>102</v>
      </c>
      <c r="E242" s="56"/>
      <c r="F242" s="83">
        <f>SUM(F243)</f>
        <v>1716</v>
      </c>
      <c r="G242" s="83"/>
      <c r="H242" s="83">
        <f t="shared" si="16"/>
        <v>1716</v>
      </c>
      <c r="I242" s="83">
        <f>I243</f>
        <v>40</v>
      </c>
      <c r="J242" s="83">
        <f t="shared" si="15"/>
        <v>1756</v>
      </c>
      <c r="K242" s="83"/>
      <c r="L242" s="83">
        <f t="shared" si="13"/>
        <v>1756</v>
      </c>
      <c r="M242" s="83">
        <f>M243</f>
        <v>58.6</v>
      </c>
      <c r="N242" s="83">
        <f t="shared" si="14"/>
        <v>1814.6</v>
      </c>
    </row>
    <row r="243" spans="2:14" ht="35.25" customHeight="1">
      <c r="B243" s="28" t="s">
        <v>202</v>
      </c>
      <c r="C243" s="58" t="s">
        <v>351</v>
      </c>
      <c r="D243" s="58" t="s">
        <v>102</v>
      </c>
      <c r="E243" s="58"/>
      <c r="F243" s="59">
        <v>1716</v>
      </c>
      <c r="G243" s="59"/>
      <c r="H243" s="83">
        <f t="shared" si="16"/>
        <v>1716</v>
      </c>
      <c r="I243" s="59">
        <v>40</v>
      </c>
      <c r="J243" s="83">
        <f t="shared" si="15"/>
        <v>1756</v>
      </c>
      <c r="K243" s="59"/>
      <c r="L243" s="83">
        <f t="shared" si="13"/>
        <v>1756</v>
      </c>
      <c r="M243" s="59">
        <v>58.6</v>
      </c>
      <c r="N243" s="83">
        <f t="shared" si="14"/>
        <v>1814.6</v>
      </c>
    </row>
    <row r="244" spans="2:14" ht="19.5" customHeight="1">
      <c r="B244" s="72" t="s">
        <v>16</v>
      </c>
      <c r="C244" s="58"/>
      <c r="D244" s="58"/>
      <c r="E244" s="58"/>
      <c r="F244" s="83">
        <f>SUM(F247,F250,F252,F254,F256,F258)+F245</f>
        <v>46710.9</v>
      </c>
      <c r="G244" s="83">
        <f>SUM(G247,G250,G252,G254,G256,G258)+G245</f>
        <v>5000</v>
      </c>
      <c r="H244" s="83">
        <f t="shared" si="16"/>
        <v>51710.9</v>
      </c>
      <c r="I244" s="83">
        <f>I258</f>
        <v>760</v>
      </c>
      <c r="J244" s="83">
        <f t="shared" si="15"/>
        <v>52470.9</v>
      </c>
      <c r="K244" s="83">
        <f>K245</f>
        <v>339.9</v>
      </c>
      <c r="L244" s="83">
        <f t="shared" si="13"/>
        <v>52810.8</v>
      </c>
      <c r="M244" s="83">
        <f>M252</f>
        <v>149.9</v>
      </c>
      <c r="N244" s="83">
        <f t="shared" si="14"/>
        <v>52960.700000000004</v>
      </c>
    </row>
    <row r="245" spans="2:14" ht="28.5" hidden="1" customHeight="1">
      <c r="B245" s="38" t="s">
        <v>632</v>
      </c>
      <c r="C245" s="62"/>
      <c r="D245" s="61" t="s">
        <v>618</v>
      </c>
      <c r="E245" s="58"/>
      <c r="F245" s="88">
        <f>F246</f>
        <v>0</v>
      </c>
      <c r="G245" s="59"/>
      <c r="H245" s="83">
        <f t="shared" si="16"/>
        <v>0</v>
      </c>
      <c r="I245" s="59"/>
      <c r="J245" s="83">
        <f t="shared" si="15"/>
        <v>0</v>
      </c>
      <c r="K245" s="59">
        <f>K246</f>
        <v>339.9</v>
      </c>
      <c r="L245" s="83">
        <f t="shared" si="13"/>
        <v>339.9</v>
      </c>
      <c r="M245" s="59"/>
      <c r="N245" s="83">
        <f t="shared" si="14"/>
        <v>339.9</v>
      </c>
    </row>
    <row r="246" spans="2:14" ht="30" hidden="1" customHeight="1">
      <c r="B246" s="16" t="s">
        <v>188</v>
      </c>
      <c r="C246" s="62" t="s">
        <v>631</v>
      </c>
      <c r="D246" s="62" t="s">
        <v>618</v>
      </c>
      <c r="E246" s="58"/>
      <c r="F246" s="87"/>
      <c r="G246" s="59"/>
      <c r="H246" s="83">
        <f t="shared" si="16"/>
        <v>0</v>
      </c>
      <c r="I246" s="59"/>
      <c r="J246" s="83">
        <f t="shared" si="15"/>
        <v>0</v>
      </c>
      <c r="K246" s="59">
        <v>339.9</v>
      </c>
      <c r="L246" s="83">
        <f t="shared" si="13"/>
        <v>339.9</v>
      </c>
      <c r="M246" s="59"/>
      <c r="N246" s="83">
        <f t="shared" si="14"/>
        <v>339.9</v>
      </c>
    </row>
    <row r="247" spans="2:14" ht="24" hidden="1" customHeight="1">
      <c r="B247" s="35" t="s">
        <v>41</v>
      </c>
      <c r="C247" s="56"/>
      <c r="D247" s="56" t="s">
        <v>40</v>
      </c>
      <c r="E247" s="58"/>
      <c r="F247" s="83">
        <f>SUM(F248)</f>
        <v>2906</v>
      </c>
      <c r="G247" s="59"/>
      <c r="H247" s="83">
        <f t="shared" si="16"/>
        <v>2906</v>
      </c>
      <c r="I247" s="59"/>
      <c r="J247" s="83">
        <f t="shared" si="15"/>
        <v>2906</v>
      </c>
      <c r="K247" s="59"/>
      <c r="L247" s="83">
        <f t="shared" si="13"/>
        <v>2906</v>
      </c>
      <c r="M247" s="59"/>
      <c r="N247" s="83">
        <f t="shared" si="14"/>
        <v>2906</v>
      </c>
    </row>
    <row r="248" spans="2:14" ht="31.5" hidden="1" customHeight="1">
      <c r="B248" s="35" t="s">
        <v>368</v>
      </c>
      <c r="C248" s="56" t="s">
        <v>233</v>
      </c>
      <c r="D248" s="56" t="s">
        <v>40</v>
      </c>
      <c r="E248" s="58"/>
      <c r="F248" s="59">
        <f>SUM(F249)</f>
        <v>2906</v>
      </c>
      <c r="G248" s="59"/>
      <c r="H248" s="83">
        <f t="shared" si="16"/>
        <v>2906</v>
      </c>
      <c r="I248" s="59"/>
      <c r="J248" s="83">
        <f t="shared" si="15"/>
        <v>2906</v>
      </c>
      <c r="K248" s="59"/>
      <c r="L248" s="83">
        <f t="shared" si="13"/>
        <v>2906</v>
      </c>
      <c r="M248" s="59"/>
      <c r="N248" s="83">
        <f t="shared" si="14"/>
        <v>2906</v>
      </c>
    </row>
    <row r="249" spans="2:14" ht="25.5" hidden="1" customHeight="1">
      <c r="B249" s="36" t="s">
        <v>178</v>
      </c>
      <c r="C249" s="58" t="s">
        <v>454</v>
      </c>
      <c r="D249" s="58" t="s">
        <v>40</v>
      </c>
      <c r="E249" s="58"/>
      <c r="F249" s="59">
        <v>2906</v>
      </c>
      <c r="G249" s="59"/>
      <c r="H249" s="83">
        <f t="shared" si="16"/>
        <v>2906</v>
      </c>
      <c r="I249" s="59"/>
      <c r="J249" s="83">
        <f t="shared" si="15"/>
        <v>2906</v>
      </c>
      <c r="K249" s="59"/>
      <c r="L249" s="83">
        <f t="shared" si="13"/>
        <v>2906</v>
      </c>
      <c r="M249" s="59"/>
      <c r="N249" s="83">
        <f t="shared" si="14"/>
        <v>2906</v>
      </c>
    </row>
    <row r="250" spans="2:14" ht="21" hidden="1" customHeight="1">
      <c r="B250" s="21" t="s">
        <v>29</v>
      </c>
      <c r="C250" s="56" t="s">
        <v>235</v>
      </c>
      <c r="D250" s="56" t="s">
        <v>302</v>
      </c>
      <c r="E250" s="56"/>
      <c r="F250" s="83">
        <f>F251</f>
        <v>3000</v>
      </c>
      <c r="G250" s="83"/>
      <c r="H250" s="83">
        <f t="shared" si="16"/>
        <v>3000</v>
      </c>
      <c r="I250" s="83"/>
      <c r="J250" s="83">
        <f t="shared" si="15"/>
        <v>3000</v>
      </c>
      <c r="K250" s="83"/>
      <c r="L250" s="83">
        <f t="shared" si="13"/>
        <v>3000</v>
      </c>
      <c r="M250" s="83"/>
      <c r="N250" s="83">
        <f t="shared" si="14"/>
        <v>3000</v>
      </c>
    </row>
    <row r="251" spans="2:14" ht="24.75" hidden="1" customHeight="1">
      <c r="B251" s="16" t="s">
        <v>303</v>
      </c>
      <c r="C251" s="58" t="s">
        <v>236</v>
      </c>
      <c r="D251" s="58" t="s">
        <v>302</v>
      </c>
      <c r="E251" s="58"/>
      <c r="F251" s="59">
        <v>3000</v>
      </c>
      <c r="G251" s="59"/>
      <c r="H251" s="83">
        <f t="shared" si="16"/>
        <v>3000</v>
      </c>
      <c r="I251" s="59"/>
      <c r="J251" s="83">
        <f t="shared" si="15"/>
        <v>3000</v>
      </c>
      <c r="K251" s="59"/>
      <c r="L251" s="83">
        <f t="shared" si="13"/>
        <v>3000</v>
      </c>
      <c r="M251" s="59"/>
      <c r="N251" s="83">
        <f t="shared" si="14"/>
        <v>3000</v>
      </c>
    </row>
    <row r="252" spans="2:14" ht="36.75" customHeight="1">
      <c r="B252" s="37" t="s">
        <v>201</v>
      </c>
      <c r="C252" s="56" t="s">
        <v>336</v>
      </c>
      <c r="D252" s="56" t="s">
        <v>308</v>
      </c>
      <c r="E252" s="56"/>
      <c r="F252" s="83">
        <f>SUM(F253)</f>
        <v>2820.9</v>
      </c>
      <c r="G252" s="83"/>
      <c r="H252" s="83">
        <f t="shared" si="16"/>
        <v>2820.9</v>
      </c>
      <c r="I252" s="83"/>
      <c r="J252" s="83">
        <f t="shared" si="15"/>
        <v>2820.9</v>
      </c>
      <c r="K252" s="83"/>
      <c r="L252" s="83">
        <f t="shared" si="13"/>
        <v>2820.9</v>
      </c>
      <c r="M252" s="83">
        <f>M253</f>
        <v>149.9</v>
      </c>
      <c r="N252" s="83">
        <f t="shared" si="14"/>
        <v>2970.8</v>
      </c>
    </row>
    <row r="253" spans="2:14" ht="20.25" customHeight="1">
      <c r="B253" s="28" t="s">
        <v>83</v>
      </c>
      <c r="C253" s="58" t="s">
        <v>336</v>
      </c>
      <c r="D253" s="58" t="s">
        <v>308</v>
      </c>
      <c r="E253" s="58" t="s">
        <v>84</v>
      </c>
      <c r="F253" s="59">
        <v>2820.9</v>
      </c>
      <c r="G253" s="59"/>
      <c r="H253" s="83">
        <f t="shared" si="16"/>
        <v>2820.9</v>
      </c>
      <c r="I253" s="59"/>
      <c r="J253" s="83">
        <f t="shared" si="15"/>
        <v>2820.9</v>
      </c>
      <c r="K253" s="59"/>
      <c r="L253" s="83">
        <f t="shared" si="13"/>
        <v>2820.9</v>
      </c>
      <c r="M253" s="59">
        <v>149.9</v>
      </c>
      <c r="N253" s="83">
        <f t="shared" si="14"/>
        <v>2970.8</v>
      </c>
    </row>
    <row r="254" spans="2:14" ht="24" hidden="1" customHeight="1">
      <c r="B254" s="21" t="s">
        <v>289</v>
      </c>
      <c r="C254" s="56" t="s">
        <v>358</v>
      </c>
      <c r="D254" s="56" t="s">
        <v>323</v>
      </c>
      <c r="E254" s="56"/>
      <c r="F254" s="83">
        <f>SUM(F255)</f>
        <v>4000</v>
      </c>
      <c r="G254" s="83"/>
      <c r="H254" s="83">
        <f t="shared" si="16"/>
        <v>4000</v>
      </c>
      <c r="I254" s="83"/>
      <c r="J254" s="83">
        <f t="shared" si="15"/>
        <v>4000</v>
      </c>
      <c r="K254" s="83"/>
      <c r="L254" s="83">
        <f t="shared" si="13"/>
        <v>4000</v>
      </c>
      <c r="M254" s="83"/>
      <c r="N254" s="83">
        <f t="shared" si="14"/>
        <v>4000</v>
      </c>
    </row>
    <row r="255" spans="2:14" ht="34.5" hidden="1" customHeight="1">
      <c r="B255" s="16" t="s">
        <v>176</v>
      </c>
      <c r="C255" s="58" t="s">
        <v>359</v>
      </c>
      <c r="D255" s="58" t="s">
        <v>323</v>
      </c>
      <c r="E255" s="58" t="s">
        <v>82</v>
      </c>
      <c r="F255" s="59">
        <v>4000</v>
      </c>
      <c r="G255" s="59"/>
      <c r="H255" s="83">
        <f t="shared" si="16"/>
        <v>4000</v>
      </c>
      <c r="I255" s="59"/>
      <c r="J255" s="83">
        <f t="shared" si="15"/>
        <v>4000</v>
      </c>
      <c r="K255" s="59"/>
      <c r="L255" s="83">
        <f t="shared" si="13"/>
        <v>4000</v>
      </c>
      <c r="M255" s="59"/>
      <c r="N255" s="83">
        <f t="shared" si="14"/>
        <v>4000</v>
      </c>
    </row>
    <row r="256" spans="2:14" ht="27" hidden="1" customHeight="1">
      <c r="B256" s="138" t="s">
        <v>103</v>
      </c>
      <c r="C256" s="56" t="s">
        <v>361</v>
      </c>
      <c r="D256" s="56" t="s">
        <v>322</v>
      </c>
      <c r="E256" s="56"/>
      <c r="F256" s="83">
        <f>SUM(F257)</f>
        <v>0</v>
      </c>
      <c r="G256" s="83"/>
      <c r="H256" s="83">
        <f t="shared" si="16"/>
        <v>0</v>
      </c>
      <c r="I256" s="83"/>
      <c r="J256" s="83">
        <f t="shared" si="15"/>
        <v>0</v>
      </c>
      <c r="K256" s="83"/>
      <c r="L256" s="83">
        <f t="shared" si="13"/>
        <v>0</v>
      </c>
      <c r="M256" s="83"/>
      <c r="N256" s="83">
        <f t="shared" si="14"/>
        <v>0</v>
      </c>
    </row>
    <row r="257" spans="2:14" ht="28.5" hidden="1" customHeight="1">
      <c r="B257" s="30" t="s">
        <v>281</v>
      </c>
      <c r="C257" s="58" t="s">
        <v>361</v>
      </c>
      <c r="D257" s="58" t="s">
        <v>322</v>
      </c>
      <c r="E257" s="58" t="s">
        <v>79</v>
      </c>
      <c r="F257" s="59">
        <v>0</v>
      </c>
      <c r="G257" s="59"/>
      <c r="H257" s="83">
        <f t="shared" si="16"/>
        <v>0</v>
      </c>
      <c r="I257" s="59"/>
      <c r="J257" s="83">
        <f t="shared" si="15"/>
        <v>0</v>
      </c>
      <c r="K257" s="59"/>
      <c r="L257" s="83">
        <f t="shared" si="13"/>
        <v>0</v>
      </c>
      <c r="M257" s="59"/>
      <c r="N257" s="83">
        <f t="shared" si="14"/>
        <v>0</v>
      </c>
    </row>
    <row r="258" spans="2:14" ht="54" hidden="1" customHeight="1">
      <c r="B258" s="37" t="s">
        <v>168</v>
      </c>
      <c r="C258" s="56"/>
      <c r="D258" s="56" t="s">
        <v>167</v>
      </c>
      <c r="E258" s="56"/>
      <c r="F258" s="83">
        <f>SUM(F259)+F271</f>
        <v>33984</v>
      </c>
      <c r="G258" s="83">
        <f t="shared" ref="G258" si="17">SUM(G259)+G271</f>
        <v>5000</v>
      </c>
      <c r="H258" s="83">
        <f t="shared" si="16"/>
        <v>38984</v>
      </c>
      <c r="I258" s="83">
        <f>I271</f>
        <v>760</v>
      </c>
      <c r="J258" s="83">
        <f t="shared" si="15"/>
        <v>39744</v>
      </c>
      <c r="K258" s="83"/>
      <c r="L258" s="83">
        <f t="shared" si="13"/>
        <v>39744</v>
      </c>
      <c r="M258" s="83"/>
      <c r="N258" s="83">
        <f t="shared" ref="N258:N272" si="18">J258+K258</f>
        <v>39744</v>
      </c>
    </row>
    <row r="259" spans="2:14" ht="41.25" hidden="1" customHeight="1">
      <c r="B259" s="138" t="s">
        <v>277</v>
      </c>
      <c r="C259" s="56"/>
      <c r="D259" s="56" t="s">
        <v>104</v>
      </c>
      <c r="E259" s="56"/>
      <c r="F259" s="83">
        <f>F260</f>
        <v>33984</v>
      </c>
      <c r="G259" s="83"/>
      <c r="H259" s="83">
        <f t="shared" si="16"/>
        <v>33984</v>
      </c>
      <c r="I259" s="83"/>
      <c r="J259" s="83">
        <f t="shared" si="15"/>
        <v>33984</v>
      </c>
      <c r="K259" s="83"/>
      <c r="L259" s="83"/>
      <c r="M259" s="83"/>
      <c r="N259" s="83">
        <f t="shared" si="18"/>
        <v>33984</v>
      </c>
    </row>
    <row r="260" spans="2:14" ht="22.5" hidden="1" customHeight="1">
      <c r="B260" s="21" t="s">
        <v>16</v>
      </c>
      <c r="C260" s="56" t="s">
        <v>234</v>
      </c>
      <c r="D260" s="56" t="s">
        <v>104</v>
      </c>
      <c r="E260" s="56"/>
      <c r="F260" s="83">
        <f>SUM(F261,F266)</f>
        <v>33984</v>
      </c>
      <c r="G260" s="83"/>
      <c r="H260" s="83">
        <f t="shared" si="16"/>
        <v>33984</v>
      </c>
      <c r="I260" s="83"/>
      <c r="J260" s="83">
        <f t="shared" si="15"/>
        <v>33984</v>
      </c>
      <c r="K260" s="83"/>
      <c r="L260" s="83"/>
      <c r="M260" s="83"/>
      <c r="N260" s="83">
        <f t="shared" si="18"/>
        <v>33984</v>
      </c>
    </row>
    <row r="261" spans="2:14" ht="24.75" hidden="1" customHeight="1">
      <c r="B261" s="37" t="s">
        <v>69</v>
      </c>
      <c r="C261" s="56" t="s">
        <v>252</v>
      </c>
      <c r="D261" s="56" t="s">
        <v>104</v>
      </c>
      <c r="E261" s="56"/>
      <c r="F261" s="83">
        <f>SUM(F262,F264)</f>
        <v>23365.8</v>
      </c>
      <c r="G261" s="83"/>
      <c r="H261" s="83">
        <f t="shared" si="16"/>
        <v>23365.8</v>
      </c>
      <c r="I261" s="83"/>
      <c r="J261" s="83">
        <f t="shared" si="15"/>
        <v>23365.8</v>
      </c>
      <c r="K261" s="83"/>
      <c r="L261" s="83"/>
      <c r="M261" s="83"/>
      <c r="N261" s="83">
        <f t="shared" si="18"/>
        <v>23365.8</v>
      </c>
    </row>
    <row r="262" spans="2:14" ht="42" hidden="1" customHeight="1">
      <c r="B262" s="44" t="s">
        <v>72</v>
      </c>
      <c r="C262" s="58" t="s">
        <v>444</v>
      </c>
      <c r="D262" s="58" t="s">
        <v>104</v>
      </c>
      <c r="E262" s="58"/>
      <c r="F262" s="59">
        <f>SUM(F263)</f>
        <v>1498.8</v>
      </c>
      <c r="G262" s="59"/>
      <c r="H262" s="83">
        <f t="shared" si="16"/>
        <v>1498.8</v>
      </c>
      <c r="I262" s="59"/>
      <c r="J262" s="83">
        <f t="shared" si="15"/>
        <v>1498.8</v>
      </c>
      <c r="K262" s="59"/>
      <c r="L262" s="59"/>
      <c r="M262" s="59"/>
      <c r="N262" s="83">
        <f t="shared" si="18"/>
        <v>1498.8</v>
      </c>
    </row>
    <row r="263" spans="2:14" ht="18.75" hidden="1" customHeight="1">
      <c r="B263" s="44" t="s">
        <v>310</v>
      </c>
      <c r="C263" s="58" t="s">
        <v>444</v>
      </c>
      <c r="D263" s="58" t="s">
        <v>104</v>
      </c>
      <c r="E263" s="58" t="s">
        <v>309</v>
      </c>
      <c r="F263" s="59">
        <v>1498.8</v>
      </c>
      <c r="G263" s="59"/>
      <c r="H263" s="83">
        <f t="shared" si="16"/>
        <v>1498.8</v>
      </c>
      <c r="I263" s="59"/>
      <c r="J263" s="83">
        <f t="shared" si="15"/>
        <v>1498.8</v>
      </c>
      <c r="K263" s="59"/>
      <c r="L263" s="59"/>
      <c r="M263" s="59"/>
      <c r="N263" s="83">
        <f t="shared" si="18"/>
        <v>1498.8</v>
      </c>
    </row>
    <row r="264" spans="2:14" ht="41.25" hidden="1" customHeight="1">
      <c r="B264" s="44" t="s">
        <v>73</v>
      </c>
      <c r="C264" s="63" t="s">
        <v>362</v>
      </c>
      <c r="D264" s="63" t="s">
        <v>104</v>
      </c>
      <c r="E264" s="63"/>
      <c r="F264" s="59">
        <f>SUM(F265)</f>
        <v>21867</v>
      </c>
      <c r="G264" s="87"/>
      <c r="H264" s="83">
        <f t="shared" si="16"/>
        <v>21867</v>
      </c>
      <c r="I264" s="87"/>
      <c r="J264" s="83">
        <f t="shared" si="15"/>
        <v>21867</v>
      </c>
      <c r="K264" s="87"/>
      <c r="L264" s="87"/>
      <c r="M264" s="87"/>
      <c r="N264" s="83">
        <f t="shared" si="18"/>
        <v>21867</v>
      </c>
    </row>
    <row r="265" spans="2:14" ht="23.25" hidden="1" customHeight="1">
      <c r="B265" s="44" t="s">
        <v>310</v>
      </c>
      <c r="C265" s="63" t="s">
        <v>362</v>
      </c>
      <c r="D265" s="63" t="s">
        <v>104</v>
      </c>
      <c r="E265" s="63" t="s">
        <v>309</v>
      </c>
      <c r="F265" s="87">
        <v>21867</v>
      </c>
      <c r="G265" s="87"/>
      <c r="H265" s="83">
        <f t="shared" si="16"/>
        <v>21867</v>
      </c>
      <c r="I265" s="87"/>
      <c r="J265" s="83">
        <f t="shared" si="15"/>
        <v>21867</v>
      </c>
      <c r="K265" s="87"/>
      <c r="L265" s="87"/>
      <c r="M265" s="87"/>
      <c r="N265" s="83">
        <f t="shared" si="18"/>
        <v>21867</v>
      </c>
    </row>
    <row r="266" spans="2:14" ht="25.5" hidden="1" customHeight="1">
      <c r="B266" s="37" t="s">
        <v>75</v>
      </c>
      <c r="C266" s="56" t="s">
        <v>337</v>
      </c>
      <c r="D266" s="56" t="s">
        <v>104</v>
      </c>
      <c r="E266" s="56"/>
      <c r="F266" s="83">
        <f>SUM(F267,F269)</f>
        <v>10618.2</v>
      </c>
      <c r="G266" s="83"/>
      <c r="H266" s="83">
        <f t="shared" si="16"/>
        <v>10618.2</v>
      </c>
      <c r="I266" s="83"/>
      <c r="J266" s="83">
        <f t="shared" si="15"/>
        <v>10618.2</v>
      </c>
      <c r="K266" s="83"/>
      <c r="L266" s="83"/>
      <c r="M266" s="83"/>
      <c r="N266" s="83">
        <f t="shared" si="18"/>
        <v>10618.2</v>
      </c>
    </row>
    <row r="267" spans="2:14" ht="37.5" hidden="1" customHeight="1">
      <c r="B267" s="44" t="s">
        <v>71</v>
      </c>
      <c r="C267" s="58" t="s">
        <v>445</v>
      </c>
      <c r="D267" s="58" t="s">
        <v>104</v>
      </c>
      <c r="E267" s="58"/>
      <c r="F267" s="59">
        <f>SUM(F268)</f>
        <v>2485.1999999999998</v>
      </c>
      <c r="G267" s="59"/>
      <c r="H267" s="83">
        <f t="shared" si="16"/>
        <v>2485.1999999999998</v>
      </c>
      <c r="I267" s="59"/>
      <c r="J267" s="83">
        <f t="shared" si="15"/>
        <v>2485.1999999999998</v>
      </c>
      <c r="K267" s="59"/>
      <c r="L267" s="59"/>
      <c r="M267" s="59"/>
      <c r="N267" s="83">
        <f t="shared" si="18"/>
        <v>2485.1999999999998</v>
      </c>
    </row>
    <row r="268" spans="2:14" ht="21" hidden="1" customHeight="1">
      <c r="B268" s="44" t="s">
        <v>310</v>
      </c>
      <c r="C268" s="58" t="s">
        <v>445</v>
      </c>
      <c r="D268" s="58" t="s">
        <v>104</v>
      </c>
      <c r="E268" s="58" t="s">
        <v>309</v>
      </c>
      <c r="F268" s="59">
        <v>2485.1999999999998</v>
      </c>
      <c r="G268" s="59"/>
      <c r="H268" s="83">
        <f t="shared" si="16"/>
        <v>2485.1999999999998</v>
      </c>
      <c r="I268" s="59"/>
      <c r="J268" s="83">
        <f t="shared" si="15"/>
        <v>2485.1999999999998</v>
      </c>
      <c r="K268" s="59"/>
      <c r="L268" s="59"/>
      <c r="M268" s="59"/>
      <c r="N268" s="83">
        <f t="shared" si="18"/>
        <v>2485.1999999999998</v>
      </c>
    </row>
    <row r="269" spans="2:14" ht="42.75" hidden="1" customHeight="1">
      <c r="B269" s="44" t="s">
        <v>692</v>
      </c>
      <c r="C269" s="63" t="s">
        <v>363</v>
      </c>
      <c r="D269" s="63" t="s">
        <v>104</v>
      </c>
      <c r="E269" s="63"/>
      <c r="F269" s="59">
        <f>SUM(F270)</f>
        <v>8133</v>
      </c>
      <c r="G269" s="87"/>
      <c r="H269" s="83">
        <f t="shared" si="16"/>
        <v>8133</v>
      </c>
      <c r="I269" s="87"/>
      <c r="J269" s="83">
        <f t="shared" si="15"/>
        <v>8133</v>
      </c>
      <c r="K269" s="87"/>
      <c r="L269" s="87"/>
      <c r="M269" s="87"/>
      <c r="N269" s="83">
        <f t="shared" si="18"/>
        <v>8133</v>
      </c>
    </row>
    <row r="270" spans="2:14" ht="24.75" hidden="1" customHeight="1">
      <c r="B270" s="44" t="s">
        <v>310</v>
      </c>
      <c r="C270" s="63" t="s">
        <v>363</v>
      </c>
      <c r="D270" s="63" t="s">
        <v>104</v>
      </c>
      <c r="E270" s="63" t="s">
        <v>309</v>
      </c>
      <c r="F270" s="87">
        <v>8133</v>
      </c>
      <c r="G270" s="87"/>
      <c r="H270" s="83">
        <f t="shared" si="16"/>
        <v>8133</v>
      </c>
      <c r="I270" s="87"/>
      <c r="J270" s="83">
        <f t="shared" si="15"/>
        <v>8133</v>
      </c>
      <c r="K270" s="87"/>
      <c r="L270" s="87"/>
      <c r="M270" s="87"/>
      <c r="N270" s="83">
        <f t="shared" si="18"/>
        <v>8133</v>
      </c>
    </row>
    <row r="271" spans="2:14" ht="24" hidden="1" customHeight="1">
      <c r="B271" s="45" t="s">
        <v>640</v>
      </c>
      <c r="C271" s="60" t="s">
        <v>638</v>
      </c>
      <c r="D271" s="60" t="s">
        <v>639</v>
      </c>
      <c r="E271" s="54"/>
      <c r="F271" s="88">
        <f>F273</f>
        <v>0</v>
      </c>
      <c r="G271" s="88">
        <f>G273+G272</f>
        <v>5000</v>
      </c>
      <c r="H271" s="83">
        <f t="shared" si="16"/>
        <v>5000</v>
      </c>
      <c r="I271" s="88">
        <f>I272</f>
        <v>760</v>
      </c>
      <c r="J271" s="83">
        <f t="shared" si="15"/>
        <v>5760</v>
      </c>
      <c r="K271" s="88"/>
      <c r="L271" s="88"/>
      <c r="M271" s="88"/>
      <c r="N271" s="83">
        <f t="shared" si="18"/>
        <v>5760</v>
      </c>
    </row>
    <row r="272" spans="2:14" ht="24" hidden="1" customHeight="1">
      <c r="B272" s="46" t="s">
        <v>641</v>
      </c>
      <c r="C272" s="63" t="s">
        <v>638</v>
      </c>
      <c r="D272" s="63" t="s">
        <v>639</v>
      </c>
      <c r="E272" s="63" t="s">
        <v>642</v>
      </c>
      <c r="F272" s="88"/>
      <c r="G272" s="84">
        <v>1000</v>
      </c>
      <c r="H272" s="83">
        <f t="shared" si="16"/>
        <v>1000</v>
      </c>
      <c r="I272" s="84">
        <v>760</v>
      </c>
      <c r="J272" s="83">
        <f t="shared" si="15"/>
        <v>1760</v>
      </c>
      <c r="K272" s="84"/>
      <c r="L272" s="84"/>
      <c r="M272" s="84"/>
      <c r="N272" s="83">
        <f t="shared" si="18"/>
        <v>1760</v>
      </c>
    </row>
    <row r="273" spans="2:14" ht="31.5" hidden="1" customHeight="1">
      <c r="B273" s="46" t="s">
        <v>757</v>
      </c>
      <c r="C273" s="63" t="s">
        <v>758</v>
      </c>
      <c r="D273" s="63" t="s">
        <v>639</v>
      </c>
      <c r="E273" s="63" t="s">
        <v>642</v>
      </c>
      <c r="F273" s="84">
        <v>0</v>
      </c>
      <c r="G273" s="87">
        <v>4000</v>
      </c>
      <c r="H273" s="83">
        <f t="shared" si="16"/>
        <v>4000</v>
      </c>
      <c r="I273" s="87"/>
      <c r="J273" s="83">
        <f t="shared" ref="J273" si="19">H273+I273</f>
        <v>4000</v>
      </c>
      <c r="K273" s="87"/>
      <c r="L273" s="87"/>
      <c r="M273" s="87"/>
      <c r="N273" s="83">
        <f t="shared" ref="N273" si="20">H273+I273</f>
        <v>4000</v>
      </c>
    </row>
    <row r="274" spans="2:14" hidden="1"/>
  </sheetData>
  <mergeCells count="5">
    <mergeCell ref="E3:N3"/>
    <mergeCell ref="B4:N4"/>
    <mergeCell ref="B8:N8"/>
    <mergeCell ref="D6:N6"/>
    <mergeCell ref="E5:N5"/>
  </mergeCells>
  <phoneticPr fontId="4" type="noConversion"/>
  <pageMargins left="0.39370078740157483" right="0" top="0.59055118110236227" bottom="0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</vt:lpstr>
      <vt:lpstr>вед</vt:lpstr>
      <vt:lpstr>функ</vt:lpstr>
      <vt:lpstr>прогр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Дзиова</cp:lastModifiedBy>
  <cp:lastPrinted>2022-07-28T08:11:25Z</cp:lastPrinted>
  <dcterms:created xsi:type="dcterms:W3CDTF">1996-10-14T23:33:28Z</dcterms:created>
  <dcterms:modified xsi:type="dcterms:W3CDTF">2022-08-04T13:49:35Z</dcterms:modified>
</cp:coreProperties>
</file>